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290" activeTab="3"/>
  </bookViews>
  <sheets>
    <sheet name="แผนงานบุคลากรภาครัฐ" sheetId="1" r:id="rId1"/>
    <sheet name="คอมพิวเตอร์" sheetId="2" r:id="rId2"/>
    <sheet name="สิ่งก่อสร้าง" sheetId="3" r:id="rId3"/>
    <sheet name="ค่าใช้สอย วัสดุ สาธารณูปโภค" sheetId="4" r:id="rId4"/>
  </sheets>
  <definedNames>
    <definedName name="_xlnm.Print_Titles" localSheetId="3">'ค่าใช้สอย วัสดุ สาธารณูปโภค'!$1:$9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"/>
  <c r="G36"/>
  <c r="H36"/>
  <c r="I36"/>
  <c r="J36"/>
  <c r="K36"/>
  <c r="L36"/>
  <c r="M36"/>
  <c r="N36"/>
  <c r="O36"/>
  <c r="P36"/>
  <c r="E36"/>
  <c r="D78"/>
  <c r="D73" l="1"/>
  <c r="D75"/>
  <c r="N24" i="3" l="1"/>
  <c r="K24"/>
  <c r="H24"/>
  <c r="P24"/>
  <c r="O24"/>
  <c r="M24"/>
  <c r="L24"/>
  <c r="J24"/>
  <c r="I24"/>
  <c r="E24"/>
  <c r="P23"/>
  <c r="O23"/>
  <c r="N23"/>
  <c r="M23"/>
  <c r="L23"/>
  <c r="K23"/>
  <c r="J23"/>
  <c r="I23"/>
  <c r="H23"/>
  <c r="E23"/>
  <c r="F23"/>
  <c r="G23"/>
  <c r="F24"/>
  <c r="G24"/>
  <c r="D30" i="2"/>
  <c r="D11"/>
  <c r="P31"/>
  <c r="O31"/>
  <c r="N31"/>
  <c r="M31"/>
  <c r="M32" s="1"/>
  <c r="L31"/>
  <c r="L32" s="1"/>
  <c r="K31"/>
  <c r="H31"/>
  <c r="E31"/>
  <c r="F31"/>
  <c r="G31"/>
  <c r="G32" s="1"/>
  <c r="I31"/>
  <c r="J31"/>
  <c r="K32"/>
  <c r="O32"/>
  <c r="E32"/>
  <c r="F32"/>
  <c r="I32"/>
  <c r="J32"/>
  <c r="N32"/>
  <c r="P32"/>
  <c r="I19" i="3" l="1"/>
  <c r="I22" s="1"/>
  <c r="O22"/>
  <c r="N22"/>
  <c r="M22"/>
  <c r="L22"/>
  <c r="K22"/>
  <c r="J22"/>
  <c r="H22"/>
  <c r="G22"/>
  <c r="F22"/>
  <c r="E22"/>
  <c r="D59" i="4"/>
  <c r="D70" l="1"/>
  <c r="D68"/>
  <c r="D66"/>
  <c r="D36" l="1"/>
  <c r="P80"/>
  <c r="O80"/>
  <c r="N80"/>
  <c r="M80"/>
  <c r="L80"/>
  <c r="K80"/>
  <c r="J80"/>
  <c r="I80"/>
  <c r="H80"/>
  <c r="G80"/>
  <c r="F80"/>
  <c r="E80"/>
  <c r="P19"/>
  <c r="O19"/>
  <c r="N19"/>
  <c r="M19"/>
  <c r="L19"/>
  <c r="K19"/>
  <c r="J19"/>
  <c r="I19"/>
  <c r="H19"/>
  <c r="G19"/>
  <c r="F19"/>
  <c r="E19"/>
  <c r="D54"/>
  <c r="D51"/>
  <c r="D48"/>
  <c r="D46"/>
  <c r="D44"/>
  <c r="D41"/>
  <c r="D38"/>
  <c r="D88"/>
  <c r="D86"/>
  <c r="D84"/>
  <c r="D82"/>
  <c r="D64"/>
  <c r="D61"/>
  <c r="D56"/>
  <c r="D33"/>
  <c r="D30"/>
  <c r="D27"/>
  <c r="D24"/>
  <c r="D21"/>
  <c r="D16"/>
  <c r="D13"/>
  <c r="P11"/>
  <c r="O11"/>
  <c r="O89" s="1"/>
  <c r="N11"/>
  <c r="M11"/>
  <c r="L11"/>
  <c r="K11"/>
  <c r="K89" s="1"/>
  <c r="J11"/>
  <c r="J89" s="1"/>
  <c r="I11"/>
  <c r="H11"/>
  <c r="G11"/>
  <c r="G89" s="1"/>
  <c r="F11"/>
  <c r="F89" s="1"/>
  <c r="E11"/>
  <c r="H89" l="1"/>
  <c r="P89"/>
  <c r="L89"/>
  <c r="N89"/>
  <c r="I89"/>
  <c r="H90" s="1"/>
  <c r="M89"/>
  <c r="K90" s="1"/>
  <c r="D19"/>
  <c r="D80"/>
  <c r="E89"/>
  <c r="E90" s="1"/>
  <c r="D11"/>
  <c r="D21" i="3"/>
  <c r="D19" s="1"/>
  <c r="P11"/>
  <c r="P22" s="1"/>
  <c r="O11"/>
  <c r="N11"/>
  <c r="M11"/>
  <c r="L11"/>
  <c r="K11"/>
  <c r="J11"/>
  <c r="I11"/>
  <c r="H11"/>
  <c r="G11"/>
  <c r="F11"/>
  <c r="E11"/>
  <c r="D17"/>
  <c r="D15"/>
  <c r="D13"/>
  <c r="N90" i="4" l="1"/>
  <c r="D11" i="3"/>
  <c r="D22" s="1"/>
  <c r="D89" i="4"/>
  <c r="E30" i="2"/>
  <c r="F30"/>
  <c r="G30"/>
  <c r="H30"/>
  <c r="I30"/>
  <c r="J30"/>
  <c r="K30"/>
  <c r="L30"/>
  <c r="M30"/>
  <c r="N30"/>
  <c r="O30"/>
  <c r="P30"/>
  <c r="H32"/>
  <c r="P11"/>
  <c r="O11"/>
  <c r="N11"/>
  <c r="M11"/>
  <c r="L11"/>
  <c r="K11"/>
  <c r="J11"/>
  <c r="I11"/>
  <c r="H11"/>
  <c r="G11"/>
  <c r="F11"/>
  <c r="E11"/>
  <c r="D26" i="1"/>
  <c r="D23"/>
  <c r="D20"/>
  <c r="P18"/>
  <c r="O18"/>
  <c r="N18"/>
  <c r="M18"/>
  <c r="L18"/>
  <c r="K18"/>
  <c r="J18"/>
  <c r="I18"/>
  <c r="H18"/>
  <c r="G18"/>
  <c r="F18"/>
  <c r="E18"/>
  <c r="P11"/>
  <c r="O11"/>
  <c r="O28" s="1"/>
  <c r="N11"/>
  <c r="N28" s="1"/>
  <c r="M11"/>
  <c r="M28" s="1"/>
  <c r="L11"/>
  <c r="L28" s="1"/>
  <c r="K11"/>
  <c r="K28" s="1"/>
  <c r="J11"/>
  <c r="J28" s="1"/>
  <c r="I11"/>
  <c r="I28" s="1"/>
  <c r="H11"/>
  <c r="H28" s="1"/>
  <c r="G11"/>
  <c r="G28" s="1"/>
  <c r="F11"/>
  <c r="F28" s="1"/>
  <c r="E11"/>
  <c r="D15"/>
  <c r="D13"/>
  <c r="H29" l="1"/>
  <c r="P28"/>
  <c r="N29" s="1"/>
  <c r="K29"/>
  <c r="N91" i="4"/>
  <c r="K91"/>
  <c r="H91"/>
  <c r="E91"/>
  <c r="E28" i="1"/>
  <c r="D11"/>
  <c r="D18"/>
  <c r="E29" l="1"/>
  <c r="D28"/>
  <c r="E30" s="1"/>
  <c r="N30" l="1"/>
  <c r="H30"/>
  <c r="K30"/>
</calcChain>
</file>

<file path=xl/sharedStrings.xml><?xml version="1.0" encoding="utf-8"?>
<sst xmlns="http://schemas.openxmlformats.org/spreadsheetml/2006/main" count="347" uniqueCount="112">
  <si>
    <t>(6)โครงการ / กิจกรรม</t>
  </si>
  <si>
    <t>(7)หน่วยนับ</t>
  </si>
  <si>
    <t>เป้าฯ/   งบฯ</t>
  </si>
  <si>
    <t>(8)รวม</t>
  </si>
  <si>
    <t>(9)เป้าหมาย/งบประมาณจำแนกรายเดือน</t>
  </si>
  <si>
    <t>(10)ผู้รับผิดชอบ</t>
  </si>
  <si>
    <t>ตค.</t>
  </si>
  <si>
    <t>พย.</t>
  </si>
  <si>
    <t xml:space="preserve">ธค. </t>
  </si>
  <si>
    <t>มค.</t>
  </si>
  <si>
    <t>กพ.</t>
  </si>
  <si>
    <t>มีค.</t>
  </si>
  <si>
    <t>เมย.</t>
  </si>
  <si>
    <t>พค.</t>
  </si>
  <si>
    <t>มิย.</t>
  </si>
  <si>
    <t>กค.</t>
  </si>
  <si>
    <t>สค.</t>
  </si>
  <si>
    <t>กย.</t>
  </si>
  <si>
    <t>ครั้ง</t>
  </si>
  <si>
    <t>เป้าฯ</t>
  </si>
  <si>
    <t>งบฯ</t>
  </si>
  <si>
    <t>รวมงบประมาณ</t>
  </si>
  <si>
    <t>(2)แผนงานรองบุคลากรภาครัฐสร้างเสริมให้ครมีสุขภาวะที่ดี_______</t>
  </si>
  <si>
    <t>(3)ผลผลิตที่ 1.1 รายการค่าใช้จายบุคลากรภาครัฐ พัฒนาด้านสาธารณสุข และสร้างเสริมสุขภาพเชิงรุก___</t>
  </si>
  <si>
    <t>งบบุคคลากร</t>
  </si>
  <si>
    <t xml:space="preserve">      1. เงินเดือนข้าราชการ</t>
  </si>
  <si>
    <t xml:space="preserve">      2. เงินเดือนพนักงานราชการ</t>
  </si>
  <si>
    <t>งบดำเนินงาน</t>
  </si>
  <si>
    <t xml:space="preserve">       1. ค่าเช่าบ้าน</t>
  </si>
  <si>
    <t xml:space="preserve">       2. ค่าตอบแทนกำลังคนด้านสาธารณสุข (พ.ต.ส.)</t>
  </si>
  <si>
    <t xml:space="preserve">       3. ค่าเงินสมทบกองทุนประกันสังคม</t>
  </si>
  <si>
    <t>ยอดเดิม 85800</t>
  </si>
  <si>
    <t>(2)แผนงานพื้นฐานด้านการพัฒนาและเสริมสร้างศักยภาพคน_______</t>
  </si>
  <si>
    <t>(3)ผลผลิตที่ 1.1 ประชาชนได้รับการบริการเฉพาะทางด้านสุขภาพจิต___</t>
  </si>
  <si>
    <t xml:space="preserve">       1 เครื่งคอมพิวเตอร์โน๊ตบุ๊ก สำหรับงานสำนักงาน</t>
  </si>
  <si>
    <t xml:space="preserve">       2 อุปกรณ์กระจายสัญญาณ (L2 Switch)ขนาด 16 ช่อง</t>
  </si>
  <si>
    <t xml:space="preserve">       3 อุปกรณ์กระจายสัญญาณไร้สาย (Access Point) แบบที่ 1</t>
  </si>
  <si>
    <t xml:space="preserve">       4 ตู้สำหรับจัดเก็บเครื่องคอมพิวเตอร์และอุปกรณ์แบบที่ 1 (ขนาด 36U)</t>
  </si>
  <si>
    <t xml:space="preserve">       5 เครื่องสำรองไฟฟ้า ขนาด 1kVA </t>
  </si>
  <si>
    <t xml:space="preserve">       6 เครื่องสำรองไฟฟ้า ขนาด 800 VA</t>
  </si>
  <si>
    <t xml:space="preserve">       7 เครื่องคอมพิวเตอร์ สำหรับงานสำนักงาน (จอขนาดไม่น้อยกว่า 19 นิ้ว)</t>
  </si>
  <si>
    <t xml:space="preserve">       8 ชุดโปรแกรมระบบปฏิบัติการสำหรับเครื่องคอมพิวเตอร์ และเครื่องคอมพิวเตอร์โน๊ตบุ๊กแบบสิทธิการใช้งานประเภทติดตั้งมาจากโรงงาน (OEM) ที่มีสิทธิ์ถูกต้องตามกฎหมาย</t>
  </si>
  <si>
    <t xml:space="preserve">       9 เครื่องคอมพิวเตอร์แม่ข่าย แบบที่ 1</t>
  </si>
  <si>
    <t>เครื่อง</t>
  </si>
  <si>
    <t>ชุด</t>
  </si>
  <si>
    <t>ตู้</t>
  </si>
  <si>
    <t>รายการ</t>
  </si>
  <si>
    <t>(4)กิจกรรมหลัก พัฒนาโครงสร้างพื้นฐานและระบบบริการสุขภาพจิต_____</t>
  </si>
  <si>
    <t>สิ่งก่อสร้าง</t>
  </si>
  <si>
    <t xml:space="preserve">       3 ค่าถมดิน ซีแลค พร้อมบดอัด 3,200 ลูกบาศก์เมตร ศูนย์สุขภาพจิตที่ 5 ตำบลลาดใหญ่ อำเภอเมืองสมุทรสงคราม จังหวัดสมุทรสงคราม (สิ่งก่อสร้างปีเดียว)</t>
  </si>
  <si>
    <t>(4)กิจกรรมหลัก พัฒนาระบบข้อมูลเทคโนโลยีสารสนเทศและการสื่อสารเพื่อสนับสนุนระบบบริการสุขภาพจิต_____</t>
  </si>
  <si>
    <t>งบลงทุน (ครุภัณฑ์)</t>
  </si>
  <si>
    <t xml:space="preserve">       1 ตู้เย็น ขนาด 7 คิวบิกฟุต</t>
  </si>
  <si>
    <t>หลัง</t>
  </si>
  <si>
    <t xml:space="preserve">       1 ค่าเช่าทรัพย์สิน</t>
  </si>
  <si>
    <t xml:space="preserve">       2 ค่าเช่ารถยนต์ (ปีงบประมาณ 2562-2566)</t>
  </si>
  <si>
    <t>ค่าสาธารณูปโภค</t>
  </si>
  <si>
    <t xml:space="preserve">       3 ค่าไปรษณีย์</t>
  </si>
  <si>
    <t xml:space="preserve">       2 ค่าน้ำปะปา</t>
  </si>
  <si>
    <t xml:space="preserve">       1 ค่าไฟฟ้า</t>
  </si>
  <si>
    <t xml:space="preserve">       4 ค่าโทรศัพท์สำนักงาน</t>
  </si>
  <si>
    <t xml:space="preserve">       5 ค่าโทรศัพท์มือถือ</t>
  </si>
  <si>
    <t>ค่าวัสดุ</t>
  </si>
  <si>
    <t xml:space="preserve">       1 ค่าจ้างเหมาบริการ</t>
  </si>
  <si>
    <t xml:space="preserve">       2 ค่าเช่าเครื่องถ่ายเอกสาร</t>
  </si>
  <si>
    <t xml:space="preserve">       3 ค่าวัสดุสำนักงาน</t>
  </si>
  <si>
    <t xml:space="preserve">       4 ค่าวัสดุคอมพิวเตอร์</t>
  </si>
  <si>
    <t xml:space="preserve">       6 ค่าดูแลเครื่องปรับอากาศ</t>
  </si>
  <si>
    <t xml:space="preserve">       5 ค่าซ่อมแซมครุภัณฑ์</t>
  </si>
  <si>
    <t xml:space="preserve">       7 ค่าบำรุงรักษารถยนต์ราชการ</t>
  </si>
  <si>
    <t>ค่าใช้จ่ายระหว่างการสร้างอาคารสำนักงาน</t>
  </si>
  <si>
    <t xml:space="preserve">       1 ค่าจ้างทดสอบดิน</t>
  </si>
  <si>
    <t xml:space="preserve">       2 ค่าตอบแทนคณะกรรมการพิจารณาผล</t>
  </si>
  <si>
    <t xml:space="preserve">       3 ค่าควบคุมการก่อสร้าง</t>
  </si>
  <si>
    <t xml:space="preserve">       4 ค่าตอบแทนคณะกรรมการตรวจรับ</t>
  </si>
  <si>
    <t>หักจากค่าวัสดุ</t>
  </si>
  <si>
    <t>คน/ครั้ง/วัน</t>
  </si>
  <si>
    <t xml:space="preserve"> 21/1/1</t>
  </si>
  <si>
    <t xml:space="preserve"> 21/1/0</t>
  </si>
  <si>
    <t>200/1/1</t>
  </si>
  <si>
    <t xml:space="preserve">       10 สนับสนุนการดำเนินงานกลุ่มศูนย์สุขภาพจิต</t>
  </si>
  <si>
    <t xml:space="preserve">       8 ค่าน้ำดื่ม</t>
  </si>
  <si>
    <t xml:space="preserve">       9 การพัฒนาบุคลากรศูนย์สุขภาพจิตที่ 5</t>
  </si>
  <si>
    <t xml:space="preserve">       11 โครงการพัฒนาบุคลากรและสร้างองค์กรแห่งความสุข ปีงบประมาณ 2563</t>
  </si>
  <si>
    <t xml:space="preserve">       13 โครงการประชุมเชิงปฏิบัติการเพื่อขับเคลื่อนการดำเนินงานส่งเสริมป้องกันปัญหาสุขภาพจิตตามกลุ่มวัยและระบบบริการสุขภาพจิตตามกลุ่มวัย ปีงบประมาณ 2563</t>
  </si>
  <si>
    <t xml:space="preserve">       14 ค่าใช้จ่ายในการเดินทางไปราชการบุคลากรศูนย์สุขภาพจิตที่ 5</t>
  </si>
  <si>
    <t xml:space="preserve"> แบบฟอร์มแผนปฏิบัติการประจำปีงบประมาณ พ.ศ. 2563</t>
  </si>
  <si>
    <t>(1) หน่วยงาน_ศูนย์สุขภาพจิตที่ 5_</t>
  </si>
  <si>
    <t>จัดสรรเพิ่ม 7100</t>
  </si>
  <si>
    <t>(4)กิจกรรมหลัก สนับสนุนบุคคลากรในการดำเนินงานสุขภาพจิต_</t>
  </si>
  <si>
    <t>(5) ความสอดคล้อง ยุทธศาสตร์ที่_4_พัฒนาระบบบริหารจัดการให้มีประสิทธิภาพและธรรมาภิบาล_</t>
  </si>
  <si>
    <t>% เปรียบเทียบรวมงบประมาณรายไตรมาส</t>
  </si>
  <si>
    <t>ผลรวมงบประมาณรายไตรมาส</t>
  </si>
  <si>
    <t>(5) ความสอดคล้อง  ยุทธศาสตร์ที่_4_พัฒนาระบบบริหารจัดการให้มีประสิทธิภาพและธรรมาภิบาล_</t>
  </si>
  <si>
    <t xml:space="preserve">       1 อาคารสำนักงานศูนย์สุขภาพจิตที่ 5         2 ชั้น พื้นที่ใช้สอยประมาณ 855 ตารางเมตร ตำบลลาดใหญ่ อำเภอเมืองสมุทรสงคราม จังหวัดสมุทรสงคราม (สิ่งก่อสร้างปีเดียว)</t>
  </si>
  <si>
    <t xml:space="preserve">       2 อาคารที่พักเจ้าหน้าที่ศูนย์สุขภาพจิตที่ 5   3 ชั้น พื้นที่ใช้สอยประมาณ 748 ตารางเมตร ตำบลลาดใหญ่  อำเภอเมืองสมุทรสงคราม จังหวัดสมุทรสงคราม (สิ่งก่อสร้างปีเดียว)</t>
  </si>
  <si>
    <t>ค่าใช้สอย</t>
  </si>
  <si>
    <t xml:space="preserve">       12 โครงการพัฒนาสมรรถนะบุคลากรศูนย์สุขภาพจิตที่ 5 เพื่อเพิ่มประสิทธิภาพในการดำเนินงานปีงบประมาณ 2563</t>
  </si>
  <si>
    <t>ครุภัณฑ์คอมพิวเตอร์</t>
  </si>
  <si>
    <t xml:space="preserve">       15 โครงการพัฒนาเครือข่ายสื่อมวลชน เขตสุขภาพที่ 5 ปีงบประมาณ 2563</t>
  </si>
  <si>
    <t xml:space="preserve">       16 โครงการรณรงค์สัปดาห์สุขภาพจิตแห่งชาติ เขตสุขภาพที่ 5 ปีงบประมาณ 2563 "สุขภาพจิตไทย...ไม่ทิ้งใครไว้ข้างหลัง"</t>
  </si>
  <si>
    <t xml:space="preserve"> 30/1/1</t>
  </si>
  <si>
    <t>60/2/2</t>
  </si>
  <si>
    <t>เงินสนับสนุนจากสถาบันกัลย์ราชนครินทร์ 100,000 บาท</t>
  </si>
  <si>
    <t xml:space="preserve">       17 สนับสนุนการดำเนินงานโครงการพัฒนาศักยภาพเครือข่ายอาสาสมัครสาธารณสุขต่างด้าวในเขตสุขภาพที่ 5 ปีงบประมาณ 2563</t>
  </si>
  <si>
    <t>ทำ PO ไว้แล้ว 259000</t>
  </si>
  <si>
    <t>ทำ PO ไว้แล้ว 233987.60</t>
  </si>
  <si>
    <t>เหลือ 41740.80 นำไปไว้ในค่าเดินทางไปราชการ</t>
  </si>
  <si>
    <t>โอนมา 259000</t>
  </si>
  <si>
    <t>ยังไม่มา</t>
  </si>
  <si>
    <t>โอนให้ ศ.13</t>
  </si>
  <si>
    <t>ยังไม่ได้สรุปยอดไปประชุมกลุ่มศูนย์ ยืมเงินทดรองมา 50000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</si>
</sst>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Wingdings"/>
      <charset val="2"/>
    </font>
    <font>
      <sz val="15"/>
      <name val="TH SarabunPSK"/>
      <family val="2"/>
      <charset val="222"/>
    </font>
    <font>
      <b/>
      <sz val="16"/>
      <name val="TH SarabunPSK"/>
      <family val="2"/>
    </font>
    <font>
      <b/>
      <sz val="10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165" fontId="3" fillId="0" borderId="8" xfId="1" applyNumberFormat="1" applyFont="1" applyBorder="1" applyAlignment="1">
      <alignment horizontal="center" vertical="top"/>
    </xf>
    <xf numFmtId="165" fontId="3" fillId="0" borderId="8" xfId="0" applyNumberFormat="1" applyFont="1" applyBorder="1"/>
    <xf numFmtId="0" fontId="3" fillId="0" borderId="8" xfId="0" applyFont="1" applyBorder="1"/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5" fontId="2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14" fontId="3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165" fontId="3" fillId="0" borderId="8" xfId="1" applyNumberFormat="1" applyFont="1" applyFill="1" applyBorder="1" applyAlignment="1">
      <alignment horizontal="center" vertical="top"/>
    </xf>
    <xf numFmtId="0" fontId="3" fillId="0" borderId="8" xfId="0" applyFont="1" applyFill="1" applyBorder="1"/>
    <xf numFmtId="165" fontId="3" fillId="0" borderId="8" xfId="0" applyNumberFormat="1" applyFont="1" applyFill="1" applyBorder="1"/>
    <xf numFmtId="14" fontId="3" fillId="0" borderId="6" xfId="0" applyNumberFormat="1" applyFont="1" applyFill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165" fontId="3" fillId="0" borderId="7" xfId="1" applyNumberFormat="1" applyFont="1" applyBorder="1" applyAlignment="1">
      <alignment horizontal="center" vertical="top"/>
    </xf>
    <xf numFmtId="0" fontId="3" fillId="0" borderId="7" xfId="0" applyFont="1" applyBorder="1"/>
    <xf numFmtId="0" fontId="3" fillId="4" borderId="8" xfId="0" applyFont="1" applyFill="1" applyBorder="1"/>
    <xf numFmtId="165" fontId="3" fillId="4" borderId="8" xfId="1" applyNumberFormat="1" applyFont="1" applyFill="1" applyBorder="1" applyAlignment="1">
      <alignment horizontal="center" vertical="top"/>
    </xf>
    <xf numFmtId="165" fontId="3" fillId="4" borderId="8" xfId="0" applyNumberFormat="1" applyFont="1" applyFill="1" applyBorder="1"/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/>
    </xf>
    <xf numFmtId="165" fontId="3" fillId="0" borderId="5" xfId="1" applyNumberFormat="1" applyFont="1" applyBorder="1" applyAlignment="1">
      <alignment horizontal="center" vertical="top"/>
    </xf>
    <xf numFmtId="0" fontId="3" fillId="0" borderId="5" xfId="0" applyFont="1" applyBorder="1"/>
    <xf numFmtId="165" fontId="7" fillId="3" borderId="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165" fontId="3" fillId="0" borderId="7" xfId="1" applyNumberFormat="1" applyFont="1" applyFill="1" applyBorder="1" applyAlignment="1">
      <alignment horizontal="center" vertical="top"/>
    </xf>
    <xf numFmtId="0" fontId="3" fillId="0" borderId="7" xfId="0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opLeftCell="A4" zoomScale="70" zoomScaleNormal="70" workbookViewId="0">
      <selection activeCell="F28" sqref="F28"/>
    </sheetView>
  </sheetViews>
  <sheetFormatPr defaultColWidth="9" defaultRowHeight="21.6" customHeight="1"/>
  <cols>
    <col min="1" max="1" width="25.42578125" style="2" customWidth="1"/>
    <col min="2" max="2" width="10.7109375" style="2" customWidth="1"/>
    <col min="3" max="3" width="6.28515625" style="2" customWidth="1"/>
    <col min="4" max="4" width="12.42578125" style="2" customWidth="1"/>
    <col min="5" max="16" width="9.85546875" style="2" customWidth="1"/>
    <col min="17" max="17" width="16.140625" style="2" customWidth="1"/>
    <col min="18" max="16384" width="9" style="2"/>
  </cols>
  <sheetData>
    <row r="1" spans="1:17" ht="25.5" customHeight="1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25.5" customHeight="1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25.5" customHeight="1">
      <c r="A3" s="1" t="s">
        <v>22</v>
      </c>
      <c r="H3" s="1"/>
      <c r="K3" s="1"/>
      <c r="O3" s="3"/>
      <c r="P3" s="3"/>
    </row>
    <row r="4" spans="1:17" ht="25.5" customHeight="1">
      <c r="A4" s="1" t="s">
        <v>23</v>
      </c>
      <c r="K4" s="4"/>
      <c r="O4" s="3"/>
      <c r="P4" s="3"/>
    </row>
    <row r="5" spans="1:17" ht="25.5" customHeight="1">
      <c r="A5" s="1" t="s">
        <v>89</v>
      </c>
      <c r="K5" s="4"/>
    </row>
    <row r="6" spans="1:17" ht="25.5" customHeight="1">
      <c r="A6" s="1" t="s">
        <v>90</v>
      </c>
      <c r="K6" s="4"/>
    </row>
    <row r="7" spans="1:17" ht="21.6" customHeight="1">
      <c r="A7" s="1"/>
      <c r="K7" s="4"/>
    </row>
    <row r="8" spans="1:17" s="6" customFormat="1" ht="43.5" customHeight="1">
      <c r="A8" s="47" t="s">
        <v>0</v>
      </c>
      <c r="B8" s="5" t="s">
        <v>1</v>
      </c>
      <c r="C8" s="47" t="s">
        <v>2</v>
      </c>
      <c r="D8" s="5" t="s">
        <v>3</v>
      </c>
      <c r="E8" s="49" t="s">
        <v>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7" t="s">
        <v>5</v>
      </c>
    </row>
    <row r="9" spans="1:17" s="6" customFormat="1" ht="38.25" customHeight="1">
      <c r="A9" s="48"/>
      <c r="B9" s="7"/>
      <c r="C9" s="48"/>
      <c r="D9" s="7"/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48"/>
    </row>
    <row r="10" spans="1:17" ht="23.25" customHeight="1">
      <c r="A10" s="52" t="s">
        <v>24</v>
      </c>
      <c r="B10" s="54" t="s">
        <v>18</v>
      </c>
      <c r="C10" s="9" t="s">
        <v>19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6"/>
    </row>
    <row r="11" spans="1:17" ht="24" customHeight="1">
      <c r="A11" s="53"/>
      <c r="B11" s="55"/>
      <c r="C11" s="11" t="s">
        <v>20</v>
      </c>
      <c r="D11" s="12">
        <f>D13+D15</f>
        <v>7546400</v>
      </c>
      <c r="E11" s="13">
        <f>E13+E15</f>
        <v>628874</v>
      </c>
      <c r="F11" s="13">
        <f>F13+F15</f>
        <v>628866</v>
      </c>
      <c r="G11" s="13">
        <f>G13+G15</f>
        <v>628866</v>
      </c>
      <c r="H11" s="13">
        <f>H13+H15</f>
        <v>628866</v>
      </c>
      <c r="I11" s="13">
        <f>I13+I15</f>
        <v>628866</v>
      </c>
      <c r="J11" s="13">
        <f>J13+J15</f>
        <v>628866</v>
      </c>
      <c r="K11" s="13">
        <f>K13+K15</f>
        <v>628866</v>
      </c>
      <c r="L11" s="13">
        <f>L13+L15</f>
        <v>628866</v>
      </c>
      <c r="M11" s="13">
        <f>M13+M15</f>
        <v>628866</v>
      </c>
      <c r="N11" s="13">
        <f>N13+N15</f>
        <v>628866</v>
      </c>
      <c r="O11" s="13">
        <f>O13+O15</f>
        <v>628866</v>
      </c>
      <c r="P11" s="13">
        <f>P13+P15</f>
        <v>628866</v>
      </c>
      <c r="Q11" s="57"/>
    </row>
    <row r="12" spans="1:17" ht="23.25" customHeight="1">
      <c r="A12" s="58" t="s">
        <v>25</v>
      </c>
      <c r="B12" s="54" t="s">
        <v>18</v>
      </c>
      <c r="C12" s="9" t="s">
        <v>19</v>
      </c>
      <c r="D12" s="9">
        <v>10</v>
      </c>
      <c r="E12" s="10">
        <v>10</v>
      </c>
      <c r="F12" s="10">
        <v>10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10">
        <v>10</v>
      </c>
      <c r="N12" s="10">
        <v>10</v>
      </c>
      <c r="O12" s="10">
        <v>10</v>
      </c>
      <c r="P12" s="10">
        <v>10</v>
      </c>
      <c r="Q12" s="56"/>
    </row>
    <row r="13" spans="1:17" ht="23.25" customHeight="1">
      <c r="A13" s="59"/>
      <c r="B13" s="55"/>
      <c r="C13" s="11" t="s">
        <v>20</v>
      </c>
      <c r="D13" s="81">
        <f>SUM(E13:P13)</f>
        <v>4950800</v>
      </c>
      <c r="E13" s="80">
        <v>412574</v>
      </c>
      <c r="F13" s="80">
        <v>412566</v>
      </c>
      <c r="G13" s="80">
        <v>412566</v>
      </c>
      <c r="H13" s="80">
        <v>412566</v>
      </c>
      <c r="I13" s="80">
        <v>412566</v>
      </c>
      <c r="J13" s="80">
        <v>412566</v>
      </c>
      <c r="K13" s="80">
        <v>412566</v>
      </c>
      <c r="L13" s="80">
        <v>412566</v>
      </c>
      <c r="M13" s="80">
        <v>412566</v>
      </c>
      <c r="N13" s="80">
        <v>412566</v>
      </c>
      <c r="O13" s="80">
        <v>412566</v>
      </c>
      <c r="P13" s="80">
        <v>412566</v>
      </c>
      <c r="Q13" s="57"/>
    </row>
    <row r="14" spans="1:17" ht="21">
      <c r="A14" s="58" t="s">
        <v>26</v>
      </c>
      <c r="B14" s="54" t="s">
        <v>18</v>
      </c>
      <c r="C14" s="9" t="s">
        <v>19</v>
      </c>
      <c r="D14" s="9">
        <v>13</v>
      </c>
      <c r="E14" s="10">
        <v>13</v>
      </c>
      <c r="F14" s="10">
        <v>13</v>
      </c>
      <c r="G14" s="10">
        <v>13</v>
      </c>
      <c r="H14" s="10">
        <v>13</v>
      </c>
      <c r="I14" s="10">
        <v>13</v>
      </c>
      <c r="J14" s="10">
        <v>13</v>
      </c>
      <c r="K14" s="10">
        <v>13</v>
      </c>
      <c r="L14" s="10">
        <v>13</v>
      </c>
      <c r="M14" s="10">
        <v>13</v>
      </c>
      <c r="N14" s="10">
        <v>13</v>
      </c>
      <c r="O14" s="10">
        <v>13</v>
      </c>
      <c r="P14" s="10">
        <v>13</v>
      </c>
      <c r="Q14" s="56"/>
    </row>
    <row r="15" spans="1:17" ht="23.25" customHeight="1">
      <c r="A15" s="60"/>
      <c r="B15" s="55"/>
      <c r="C15" s="11" t="s">
        <v>20</v>
      </c>
      <c r="D15" s="12">
        <f>SUM(E15:P15)</f>
        <v>2595600</v>
      </c>
      <c r="E15" s="14">
        <v>216300</v>
      </c>
      <c r="F15" s="14">
        <v>216300</v>
      </c>
      <c r="G15" s="14">
        <v>216300</v>
      </c>
      <c r="H15" s="14">
        <v>216300</v>
      </c>
      <c r="I15" s="14">
        <v>216300</v>
      </c>
      <c r="J15" s="14">
        <v>216300</v>
      </c>
      <c r="K15" s="14">
        <v>216300</v>
      </c>
      <c r="L15" s="14">
        <v>216300</v>
      </c>
      <c r="M15" s="14">
        <v>216300</v>
      </c>
      <c r="N15" s="14">
        <v>216300</v>
      </c>
      <c r="O15" s="14">
        <v>216300</v>
      </c>
      <c r="P15" s="14">
        <v>216300</v>
      </c>
      <c r="Q15" s="57"/>
    </row>
    <row r="16" spans="1:17" ht="23.25" customHeight="1">
      <c r="A16" s="28"/>
      <c r="B16" s="77"/>
      <c r="C16" s="76"/>
      <c r="D16" s="78"/>
      <c r="E16" s="79">
        <v>246510</v>
      </c>
      <c r="F16" s="79">
        <v>246510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27"/>
    </row>
    <row r="17" spans="1:17" ht="23.25" customHeight="1">
      <c r="A17" s="52" t="s">
        <v>27</v>
      </c>
      <c r="B17" s="54" t="s">
        <v>18</v>
      </c>
      <c r="C17" s="9" t="s">
        <v>19</v>
      </c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56"/>
    </row>
    <row r="18" spans="1:17" ht="23.25" customHeight="1">
      <c r="A18" s="61"/>
      <c r="B18" s="55"/>
      <c r="C18" s="11" t="s">
        <v>20</v>
      </c>
      <c r="D18" s="81">
        <f>D20+D23+D26</f>
        <v>424100</v>
      </c>
      <c r="E18" s="82">
        <f t="shared" ref="E18:P18" si="0">E20+E23+E26</f>
        <v>35341</v>
      </c>
      <c r="F18" s="82">
        <f t="shared" si="0"/>
        <v>35341</v>
      </c>
      <c r="G18" s="82">
        <f t="shared" si="0"/>
        <v>35341</v>
      </c>
      <c r="H18" s="82">
        <f t="shared" si="0"/>
        <v>35341</v>
      </c>
      <c r="I18" s="82">
        <f t="shared" si="0"/>
        <v>35341</v>
      </c>
      <c r="J18" s="82">
        <f t="shared" si="0"/>
        <v>35341</v>
      </c>
      <c r="K18" s="82">
        <f t="shared" si="0"/>
        <v>35341</v>
      </c>
      <c r="L18" s="82">
        <f t="shared" si="0"/>
        <v>35341</v>
      </c>
      <c r="M18" s="82">
        <f t="shared" si="0"/>
        <v>35341</v>
      </c>
      <c r="N18" s="82">
        <f t="shared" si="0"/>
        <v>35341</v>
      </c>
      <c r="O18" s="82">
        <f t="shared" si="0"/>
        <v>35341</v>
      </c>
      <c r="P18" s="82">
        <f t="shared" si="0"/>
        <v>35349</v>
      </c>
      <c r="Q18" s="57"/>
    </row>
    <row r="19" spans="1:17" ht="23.25" customHeight="1">
      <c r="A19" s="58" t="s">
        <v>28</v>
      </c>
      <c r="B19" s="54" t="s">
        <v>18</v>
      </c>
      <c r="C19" s="9" t="s">
        <v>19</v>
      </c>
      <c r="D19" s="9">
        <v>6</v>
      </c>
      <c r="E19" s="10">
        <v>6</v>
      </c>
      <c r="F19" s="10">
        <v>6</v>
      </c>
      <c r="G19" s="10">
        <v>6</v>
      </c>
      <c r="H19" s="10">
        <v>6</v>
      </c>
      <c r="I19" s="10">
        <v>6</v>
      </c>
      <c r="J19" s="10">
        <v>6</v>
      </c>
      <c r="K19" s="10">
        <v>6</v>
      </c>
      <c r="L19" s="10">
        <v>6</v>
      </c>
      <c r="M19" s="10">
        <v>6</v>
      </c>
      <c r="N19" s="10">
        <v>6</v>
      </c>
      <c r="O19" s="10">
        <v>6</v>
      </c>
      <c r="P19" s="10">
        <v>6</v>
      </c>
      <c r="Q19" s="56"/>
    </row>
    <row r="20" spans="1:17" ht="23.25" customHeight="1">
      <c r="A20" s="60"/>
      <c r="B20" s="55"/>
      <c r="C20" s="11" t="s">
        <v>20</v>
      </c>
      <c r="D20" s="12">
        <f>SUM(E20:P20)</f>
        <v>307200</v>
      </c>
      <c r="E20" s="14">
        <v>25600</v>
      </c>
      <c r="F20" s="14">
        <v>25600</v>
      </c>
      <c r="G20" s="14">
        <v>25600</v>
      </c>
      <c r="H20" s="14">
        <v>25600</v>
      </c>
      <c r="I20" s="14">
        <v>25600</v>
      </c>
      <c r="J20" s="14">
        <v>25600</v>
      </c>
      <c r="K20" s="14">
        <v>25600</v>
      </c>
      <c r="L20" s="14">
        <v>25600</v>
      </c>
      <c r="M20" s="14">
        <v>25600</v>
      </c>
      <c r="N20" s="14">
        <v>25600</v>
      </c>
      <c r="O20" s="14">
        <v>25600</v>
      </c>
      <c r="P20" s="14">
        <v>25600</v>
      </c>
      <c r="Q20" s="57"/>
    </row>
    <row r="21" spans="1:17" ht="23.25" customHeight="1">
      <c r="A21" s="28"/>
      <c r="B21" s="77"/>
      <c r="C21" s="76"/>
      <c r="D21" s="78">
        <v>48000</v>
      </c>
      <c r="E21" s="79">
        <v>48000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27"/>
    </row>
    <row r="22" spans="1:17" ht="23.25" customHeight="1">
      <c r="A22" s="58" t="s">
        <v>29</v>
      </c>
      <c r="B22" s="54" t="s">
        <v>18</v>
      </c>
      <c r="C22" s="9" t="s">
        <v>19</v>
      </c>
      <c r="D22" s="9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  <c r="J22" s="10">
        <v>2</v>
      </c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56"/>
    </row>
    <row r="23" spans="1:17" ht="23.25" customHeight="1">
      <c r="A23" s="60"/>
      <c r="B23" s="55"/>
      <c r="C23" s="11" t="s">
        <v>20</v>
      </c>
      <c r="D23" s="12">
        <f>SUM(E23:P23)</f>
        <v>24000</v>
      </c>
      <c r="E23" s="14">
        <v>2000</v>
      </c>
      <c r="F23" s="14">
        <v>2000</v>
      </c>
      <c r="G23" s="14">
        <v>2000</v>
      </c>
      <c r="H23" s="14">
        <v>2000</v>
      </c>
      <c r="I23" s="14">
        <v>2000</v>
      </c>
      <c r="J23" s="14">
        <v>2000</v>
      </c>
      <c r="K23" s="14">
        <v>2000</v>
      </c>
      <c r="L23" s="14">
        <v>2000</v>
      </c>
      <c r="M23" s="14">
        <v>2000</v>
      </c>
      <c r="N23" s="14">
        <v>2000</v>
      </c>
      <c r="O23" s="14">
        <v>2000</v>
      </c>
      <c r="P23" s="14">
        <v>2000</v>
      </c>
      <c r="Q23" s="57"/>
    </row>
    <row r="24" spans="1:17" ht="23.25" customHeight="1">
      <c r="A24" s="28"/>
      <c r="B24" s="77"/>
      <c r="C24" s="76"/>
      <c r="D24" s="78">
        <v>2000</v>
      </c>
      <c r="E24" s="79">
        <v>2000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27"/>
    </row>
    <row r="25" spans="1:17" ht="23.25" customHeight="1">
      <c r="A25" s="58" t="s">
        <v>30</v>
      </c>
      <c r="B25" s="54" t="s">
        <v>18</v>
      </c>
      <c r="C25" s="9" t="s">
        <v>19</v>
      </c>
      <c r="D25" s="9">
        <v>13</v>
      </c>
      <c r="E25" s="10">
        <v>13</v>
      </c>
      <c r="F25" s="10">
        <v>13</v>
      </c>
      <c r="G25" s="10">
        <v>13</v>
      </c>
      <c r="H25" s="10">
        <v>13</v>
      </c>
      <c r="I25" s="10">
        <v>13</v>
      </c>
      <c r="J25" s="10">
        <v>13</v>
      </c>
      <c r="K25" s="10">
        <v>13</v>
      </c>
      <c r="L25" s="10">
        <v>13</v>
      </c>
      <c r="M25" s="10">
        <v>13</v>
      </c>
      <c r="N25" s="10">
        <v>13</v>
      </c>
      <c r="O25" s="10">
        <v>13</v>
      </c>
      <c r="P25" s="10">
        <v>13</v>
      </c>
      <c r="Q25" s="15" t="s">
        <v>31</v>
      </c>
    </row>
    <row r="26" spans="1:17" ht="23.25" customHeight="1">
      <c r="A26" s="60"/>
      <c r="B26" s="55"/>
      <c r="C26" s="11" t="s">
        <v>20</v>
      </c>
      <c r="D26" s="12">
        <f>SUM(E26:P26)</f>
        <v>92900</v>
      </c>
      <c r="E26" s="14">
        <v>7741</v>
      </c>
      <c r="F26" s="14">
        <v>7741</v>
      </c>
      <c r="G26" s="14">
        <v>7741</v>
      </c>
      <c r="H26" s="14">
        <v>7741</v>
      </c>
      <c r="I26" s="14">
        <v>7741</v>
      </c>
      <c r="J26" s="14">
        <v>7741</v>
      </c>
      <c r="K26" s="14">
        <v>7741</v>
      </c>
      <c r="L26" s="14">
        <v>7741</v>
      </c>
      <c r="M26" s="14">
        <v>7741</v>
      </c>
      <c r="N26" s="14">
        <v>7741</v>
      </c>
      <c r="O26" s="14">
        <v>7741</v>
      </c>
      <c r="P26" s="14">
        <v>7749</v>
      </c>
      <c r="Q26" s="16" t="s">
        <v>88</v>
      </c>
    </row>
    <row r="27" spans="1:17" ht="23.25" customHeight="1">
      <c r="A27" s="83"/>
      <c r="B27" s="84"/>
      <c r="C27" s="85"/>
      <c r="D27" s="86"/>
      <c r="E27" s="87">
        <v>8813</v>
      </c>
      <c r="F27" s="87">
        <v>8813</v>
      </c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27"/>
    </row>
    <row r="28" spans="1:17" ht="26.25" customHeight="1">
      <c r="A28" s="34" t="s">
        <v>21</v>
      </c>
      <c r="B28" s="35"/>
      <c r="C28" s="36"/>
      <c r="D28" s="17">
        <f>D11+D18</f>
        <v>7970500</v>
      </c>
      <c r="E28" s="88">
        <f>E11+E18</f>
        <v>664215</v>
      </c>
      <c r="F28" s="88">
        <f>F11+F18</f>
        <v>664207</v>
      </c>
      <c r="G28" s="88">
        <f>G11+G18</f>
        <v>664207</v>
      </c>
      <c r="H28" s="88">
        <f>H11+H18</f>
        <v>664207</v>
      </c>
      <c r="I28" s="88">
        <f>I11+I18</f>
        <v>664207</v>
      </c>
      <c r="J28" s="88">
        <f>J11+J18</f>
        <v>664207</v>
      </c>
      <c r="K28" s="88">
        <f>K11+K18</f>
        <v>664207</v>
      </c>
      <c r="L28" s="88">
        <f>L11+L18</f>
        <v>664207</v>
      </c>
      <c r="M28" s="88">
        <f>M11+M18</f>
        <v>664207</v>
      </c>
      <c r="N28" s="88">
        <f>N11+N18</f>
        <v>664207</v>
      </c>
      <c r="O28" s="88">
        <f>O11+O18</f>
        <v>664207</v>
      </c>
      <c r="P28" s="88">
        <f>P11+P18</f>
        <v>664215</v>
      </c>
      <c r="Q28" s="18"/>
    </row>
    <row r="29" spans="1:17" ht="26.25" customHeight="1">
      <c r="A29" s="34" t="s">
        <v>92</v>
      </c>
      <c r="B29" s="35"/>
      <c r="C29" s="35"/>
      <c r="D29" s="36"/>
      <c r="E29" s="37">
        <f>E28+F28+G28</f>
        <v>1992629</v>
      </c>
      <c r="F29" s="38"/>
      <c r="G29" s="39"/>
      <c r="H29" s="40">
        <f>H28+I28+J28</f>
        <v>1992621</v>
      </c>
      <c r="I29" s="41"/>
      <c r="J29" s="42"/>
      <c r="K29" s="40">
        <f>K28+L28+M28</f>
        <v>1992621</v>
      </c>
      <c r="L29" s="41"/>
      <c r="M29" s="42"/>
      <c r="N29" s="40">
        <f>N28+O28+P28</f>
        <v>1992629</v>
      </c>
      <c r="O29" s="41"/>
      <c r="P29" s="42"/>
      <c r="Q29" s="18"/>
    </row>
    <row r="30" spans="1:17" ht="26.25" customHeight="1">
      <c r="A30" s="34" t="s">
        <v>91</v>
      </c>
      <c r="B30" s="35"/>
      <c r="C30" s="35"/>
      <c r="D30" s="36"/>
      <c r="E30" s="43">
        <f>(E28+F28+G28)*100/D28</f>
        <v>25.0000501850574</v>
      </c>
      <c r="F30" s="44"/>
      <c r="G30" s="45"/>
      <c r="H30" s="31">
        <f>(H28+I28+J28)*100/D28</f>
        <v>24.9999498149426</v>
      </c>
      <c r="I30" s="32"/>
      <c r="J30" s="33"/>
      <c r="K30" s="31">
        <f>(K28+L28+M28)*100/D28</f>
        <v>24.9999498149426</v>
      </c>
      <c r="L30" s="32"/>
      <c r="M30" s="33"/>
      <c r="N30" s="31">
        <f>(N28+O28+P28)*100/D28</f>
        <v>25.0000501850574</v>
      </c>
      <c r="O30" s="32"/>
      <c r="P30" s="33"/>
      <c r="Q30" s="18"/>
    </row>
  </sheetData>
  <mergeCells count="37">
    <mergeCell ref="Q19:Q20"/>
    <mergeCell ref="A22:A23"/>
    <mergeCell ref="B22:B23"/>
    <mergeCell ref="Q22:Q23"/>
    <mergeCell ref="A28:C28"/>
    <mergeCell ref="A25:A26"/>
    <mergeCell ref="B25:B26"/>
    <mergeCell ref="A19:A20"/>
    <mergeCell ref="B19:B20"/>
    <mergeCell ref="A14:A15"/>
    <mergeCell ref="B14:B15"/>
    <mergeCell ref="Q14:Q15"/>
    <mergeCell ref="A17:A18"/>
    <mergeCell ref="B17:B18"/>
    <mergeCell ref="Q17:Q18"/>
    <mergeCell ref="A10:A11"/>
    <mergeCell ref="B10:B11"/>
    <mergeCell ref="Q10:Q11"/>
    <mergeCell ref="A12:A13"/>
    <mergeCell ref="B12:B13"/>
    <mergeCell ref="Q12:Q13"/>
    <mergeCell ref="A1:Q1"/>
    <mergeCell ref="A2:Q2"/>
    <mergeCell ref="A8:A9"/>
    <mergeCell ref="C8:C9"/>
    <mergeCell ref="E8:P8"/>
    <mergeCell ref="Q8:Q9"/>
    <mergeCell ref="N30:P30"/>
    <mergeCell ref="A29:D29"/>
    <mergeCell ref="E29:G29"/>
    <mergeCell ref="H29:J29"/>
    <mergeCell ref="K29:M29"/>
    <mergeCell ref="N29:P29"/>
    <mergeCell ref="A30:D30"/>
    <mergeCell ref="E30:G30"/>
    <mergeCell ref="H30:J30"/>
    <mergeCell ref="K30:M30"/>
  </mergeCells>
  <pageMargins left="0.70866141732283472" right="0.11811023622047245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zoomScale="110" zoomScaleNormal="110" workbookViewId="0">
      <selection activeCell="A10" sqref="A10:A11"/>
    </sheetView>
  </sheetViews>
  <sheetFormatPr defaultColWidth="9" defaultRowHeight="21.6" customHeight="1"/>
  <cols>
    <col min="1" max="1" width="65.28515625" style="2" customWidth="1"/>
    <col min="2" max="2" width="10.7109375" style="2" customWidth="1"/>
    <col min="3" max="3" width="6.28515625" style="2" customWidth="1"/>
    <col min="4" max="4" width="12.42578125" style="2" customWidth="1"/>
    <col min="5" max="8" width="9.85546875" style="2" customWidth="1"/>
    <col min="9" max="9" width="11.7109375" style="2" customWidth="1"/>
    <col min="10" max="16" width="9.85546875" style="2" customWidth="1"/>
    <col min="17" max="17" width="14.140625" style="2" customWidth="1"/>
    <col min="18" max="16384" width="9" style="2"/>
  </cols>
  <sheetData>
    <row r="1" spans="1:17" ht="25.5" customHeight="1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25.5" customHeight="1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25.5" customHeight="1">
      <c r="A3" s="1" t="s">
        <v>32</v>
      </c>
      <c r="H3" s="1"/>
      <c r="K3" s="1"/>
      <c r="O3" s="3"/>
      <c r="P3" s="3"/>
    </row>
    <row r="4" spans="1:17" ht="25.5" customHeight="1">
      <c r="A4" s="1" t="s">
        <v>33</v>
      </c>
      <c r="K4" s="4"/>
      <c r="O4" s="3"/>
      <c r="P4" s="3"/>
    </row>
    <row r="5" spans="1:17" ht="25.5" customHeight="1">
      <c r="A5" s="1" t="s">
        <v>50</v>
      </c>
      <c r="K5" s="4"/>
    </row>
    <row r="6" spans="1:17" ht="25.5" customHeight="1">
      <c r="A6" s="1" t="s">
        <v>93</v>
      </c>
      <c r="K6" s="4"/>
    </row>
    <row r="7" spans="1:17" ht="25.5" customHeight="1">
      <c r="A7" s="1"/>
      <c r="K7" s="4"/>
    </row>
    <row r="8" spans="1:17" s="6" customFormat="1" ht="43.5" customHeight="1">
      <c r="A8" s="47" t="s">
        <v>0</v>
      </c>
      <c r="B8" s="5" t="s">
        <v>1</v>
      </c>
      <c r="C8" s="47" t="s">
        <v>2</v>
      </c>
      <c r="D8" s="5" t="s">
        <v>3</v>
      </c>
      <c r="E8" s="49" t="s">
        <v>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7" t="s">
        <v>5</v>
      </c>
    </row>
    <row r="9" spans="1:17" s="6" customFormat="1" ht="38.25" customHeight="1">
      <c r="A9" s="48"/>
      <c r="B9" s="7"/>
      <c r="C9" s="48"/>
      <c r="D9" s="7"/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48"/>
    </row>
    <row r="10" spans="1:17" ht="26.25" customHeight="1">
      <c r="A10" s="62" t="s">
        <v>98</v>
      </c>
      <c r="B10" s="54" t="s">
        <v>46</v>
      </c>
      <c r="C10" s="9" t="s">
        <v>19</v>
      </c>
      <c r="D10" s="9"/>
      <c r="E10" s="10"/>
      <c r="F10" s="10"/>
      <c r="G10" s="10"/>
      <c r="H10" s="10"/>
      <c r="I10" s="10">
        <v>28</v>
      </c>
      <c r="J10" s="10"/>
      <c r="K10" s="10"/>
      <c r="L10" s="10"/>
      <c r="M10" s="10"/>
      <c r="N10" s="10"/>
      <c r="O10" s="10"/>
      <c r="P10" s="10"/>
      <c r="Q10" s="56"/>
    </row>
    <row r="11" spans="1:17" ht="26.25" customHeight="1">
      <c r="A11" s="63"/>
      <c r="B11" s="55"/>
      <c r="C11" s="11" t="s">
        <v>20</v>
      </c>
      <c r="D11" s="12">
        <f>SUM(E11:P11)</f>
        <v>286200</v>
      </c>
      <c r="E11" s="13">
        <f t="shared" ref="E11:P11" si="0">E13+E15+E17+E19+E21+E23+E25+E27+E29</f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286200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57"/>
    </row>
    <row r="12" spans="1:17" ht="26.25" customHeight="1">
      <c r="A12" s="58" t="s">
        <v>34</v>
      </c>
      <c r="B12" s="54" t="s">
        <v>43</v>
      </c>
      <c r="C12" s="9" t="s">
        <v>19</v>
      </c>
      <c r="D12" s="9"/>
      <c r="E12" s="10"/>
      <c r="F12" s="10"/>
      <c r="G12" s="10"/>
      <c r="H12" s="10"/>
      <c r="I12" s="10">
        <v>2</v>
      </c>
      <c r="J12" s="10"/>
      <c r="K12" s="10"/>
      <c r="L12" s="10"/>
      <c r="M12" s="10"/>
      <c r="N12" s="10"/>
      <c r="O12" s="10"/>
      <c r="P12" s="10"/>
      <c r="Q12" s="56"/>
    </row>
    <row r="13" spans="1:17" ht="26.25" customHeight="1">
      <c r="A13" s="60"/>
      <c r="B13" s="55"/>
      <c r="C13" s="11" t="s">
        <v>20</v>
      </c>
      <c r="D13" s="12"/>
      <c r="E13" s="14"/>
      <c r="F13" s="14"/>
      <c r="G13" s="14"/>
      <c r="H13" s="14"/>
      <c r="I13" s="14">
        <v>32000</v>
      </c>
      <c r="J13" s="14"/>
      <c r="K13" s="14"/>
      <c r="L13" s="14"/>
      <c r="M13" s="14"/>
      <c r="N13" s="14"/>
      <c r="O13" s="14"/>
      <c r="P13" s="14"/>
      <c r="Q13" s="57"/>
    </row>
    <row r="14" spans="1:17" ht="26.25" customHeight="1">
      <c r="A14" s="58" t="s">
        <v>35</v>
      </c>
      <c r="B14" s="54" t="s">
        <v>44</v>
      </c>
      <c r="C14" s="9" t="s">
        <v>19</v>
      </c>
      <c r="D14" s="9"/>
      <c r="E14" s="10"/>
      <c r="F14" s="10"/>
      <c r="G14" s="10"/>
      <c r="H14" s="10"/>
      <c r="I14" s="10">
        <v>2</v>
      </c>
      <c r="J14" s="10"/>
      <c r="K14" s="10"/>
      <c r="L14" s="10"/>
      <c r="M14" s="10"/>
      <c r="N14" s="10"/>
      <c r="O14" s="10"/>
      <c r="P14" s="10"/>
      <c r="Q14" s="56"/>
    </row>
    <row r="15" spans="1:17" ht="26.25" customHeight="1">
      <c r="A15" s="60"/>
      <c r="B15" s="55"/>
      <c r="C15" s="11" t="s">
        <v>20</v>
      </c>
      <c r="D15" s="12"/>
      <c r="E15" s="14"/>
      <c r="F15" s="14"/>
      <c r="G15" s="14"/>
      <c r="H15" s="14"/>
      <c r="I15" s="14">
        <v>5600</v>
      </c>
      <c r="J15" s="14"/>
      <c r="K15" s="14"/>
      <c r="L15" s="14"/>
      <c r="M15" s="14"/>
      <c r="N15" s="14"/>
      <c r="O15" s="14"/>
      <c r="P15" s="14"/>
      <c r="Q15" s="57"/>
    </row>
    <row r="16" spans="1:17" ht="26.25" customHeight="1">
      <c r="A16" s="58" t="s">
        <v>36</v>
      </c>
      <c r="B16" s="54" t="s">
        <v>44</v>
      </c>
      <c r="C16" s="9" t="s">
        <v>19</v>
      </c>
      <c r="D16" s="9"/>
      <c r="E16" s="10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56"/>
    </row>
    <row r="17" spans="1:17" ht="26.25" customHeight="1">
      <c r="A17" s="60"/>
      <c r="B17" s="55"/>
      <c r="C17" s="11" t="s">
        <v>20</v>
      </c>
      <c r="D17" s="12"/>
      <c r="E17" s="14"/>
      <c r="F17" s="14"/>
      <c r="G17" s="14"/>
      <c r="H17" s="14"/>
      <c r="I17" s="14">
        <v>5400</v>
      </c>
      <c r="J17" s="14"/>
      <c r="K17" s="14"/>
      <c r="L17" s="14"/>
      <c r="M17" s="14"/>
      <c r="N17" s="14"/>
      <c r="O17" s="14"/>
      <c r="P17" s="14"/>
      <c r="Q17" s="57"/>
    </row>
    <row r="18" spans="1:17" ht="26.25" customHeight="1">
      <c r="A18" s="58" t="s">
        <v>37</v>
      </c>
      <c r="B18" s="54" t="s">
        <v>45</v>
      </c>
      <c r="C18" s="9" t="s">
        <v>19</v>
      </c>
      <c r="D18" s="9"/>
      <c r="E18" s="10"/>
      <c r="F18" s="10"/>
      <c r="G18" s="10"/>
      <c r="H18" s="10"/>
      <c r="I18" s="10">
        <v>1</v>
      </c>
      <c r="J18" s="10"/>
      <c r="K18" s="10"/>
      <c r="L18" s="10"/>
      <c r="M18" s="10"/>
      <c r="N18" s="10"/>
      <c r="O18" s="10"/>
      <c r="P18" s="10"/>
      <c r="Q18" s="56"/>
    </row>
    <row r="19" spans="1:17" ht="26.25" customHeight="1">
      <c r="A19" s="60"/>
      <c r="B19" s="55"/>
      <c r="C19" s="11" t="s">
        <v>20</v>
      </c>
      <c r="D19" s="12"/>
      <c r="E19" s="14"/>
      <c r="F19" s="14"/>
      <c r="G19" s="14"/>
      <c r="H19" s="14"/>
      <c r="I19" s="14">
        <v>18000</v>
      </c>
      <c r="J19" s="14"/>
      <c r="K19" s="14"/>
      <c r="L19" s="14"/>
      <c r="M19" s="14"/>
      <c r="N19" s="14"/>
      <c r="O19" s="14"/>
      <c r="P19" s="14"/>
      <c r="Q19" s="57"/>
    </row>
    <row r="20" spans="1:17" ht="26.25" customHeight="1">
      <c r="A20" s="58" t="s">
        <v>38</v>
      </c>
      <c r="B20" s="54" t="s">
        <v>43</v>
      </c>
      <c r="C20" s="9" t="s">
        <v>19</v>
      </c>
      <c r="D20" s="9"/>
      <c r="E20" s="10"/>
      <c r="F20" s="10"/>
      <c r="G20" s="10"/>
      <c r="H20" s="10"/>
      <c r="I20" s="10">
        <v>1</v>
      </c>
      <c r="J20" s="10"/>
      <c r="K20" s="10"/>
      <c r="L20" s="10"/>
      <c r="M20" s="10"/>
      <c r="N20" s="10"/>
      <c r="O20" s="10"/>
      <c r="P20" s="10"/>
      <c r="Q20" s="56"/>
    </row>
    <row r="21" spans="1:17" ht="26.25" customHeight="1">
      <c r="A21" s="60"/>
      <c r="B21" s="55"/>
      <c r="C21" s="11" t="s">
        <v>20</v>
      </c>
      <c r="D21" s="12"/>
      <c r="E21" s="14"/>
      <c r="F21" s="14"/>
      <c r="G21" s="14"/>
      <c r="H21" s="14"/>
      <c r="I21" s="14">
        <v>5800</v>
      </c>
      <c r="J21" s="14"/>
      <c r="K21" s="14"/>
      <c r="L21" s="14"/>
      <c r="M21" s="14"/>
      <c r="N21" s="14"/>
      <c r="O21" s="14"/>
      <c r="P21" s="14"/>
      <c r="Q21" s="57"/>
    </row>
    <row r="22" spans="1:17" ht="26.25" customHeight="1">
      <c r="A22" s="58" t="s">
        <v>39</v>
      </c>
      <c r="B22" s="54" t="s">
        <v>43</v>
      </c>
      <c r="C22" s="9" t="s">
        <v>19</v>
      </c>
      <c r="D22" s="9"/>
      <c r="E22" s="10"/>
      <c r="F22" s="10"/>
      <c r="G22" s="10"/>
      <c r="H22" s="10"/>
      <c r="I22" s="10">
        <v>10</v>
      </c>
      <c r="J22" s="10"/>
      <c r="K22" s="10"/>
      <c r="L22" s="10"/>
      <c r="M22" s="10"/>
      <c r="N22" s="10"/>
      <c r="O22" s="10"/>
      <c r="P22" s="10"/>
      <c r="Q22" s="56"/>
    </row>
    <row r="23" spans="1:17" ht="26.25" customHeight="1">
      <c r="A23" s="60"/>
      <c r="B23" s="55"/>
      <c r="C23" s="11" t="s">
        <v>20</v>
      </c>
      <c r="D23" s="12"/>
      <c r="E23" s="14"/>
      <c r="F23" s="14"/>
      <c r="G23" s="14"/>
      <c r="H23" s="14"/>
      <c r="I23" s="14">
        <v>25000</v>
      </c>
      <c r="J23" s="14"/>
      <c r="K23" s="14"/>
      <c r="L23" s="14"/>
      <c r="M23" s="14"/>
      <c r="N23" s="14"/>
      <c r="O23" s="14"/>
      <c r="P23" s="14"/>
      <c r="Q23" s="57"/>
    </row>
    <row r="24" spans="1:17" ht="26.25" customHeight="1">
      <c r="A24" s="58" t="s">
        <v>40</v>
      </c>
      <c r="B24" s="54" t="s">
        <v>43</v>
      </c>
      <c r="C24" s="9" t="s">
        <v>19</v>
      </c>
      <c r="D24" s="9"/>
      <c r="E24" s="10"/>
      <c r="F24" s="10"/>
      <c r="G24" s="10"/>
      <c r="H24" s="10"/>
      <c r="I24" s="10">
        <v>2</v>
      </c>
      <c r="J24" s="10"/>
      <c r="K24" s="10"/>
      <c r="L24" s="10"/>
      <c r="M24" s="10"/>
      <c r="N24" s="10"/>
      <c r="O24" s="10"/>
      <c r="P24" s="10"/>
      <c r="Q24" s="56"/>
    </row>
    <row r="25" spans="1:17" ht="26.25" customHeight="1">
      <c r="A25" s="60"/>
      <c r="B25" s="55"/>
      <c r="C25" s="11" t="s">
        <v>20</v>
      </c>
      <c r="D25" s="12"/>
      <c r="E25" s="14"/>
      <c r="F25" s="14"/>
      <c r="G25" s="14"/>
      <c r="H25" s="14"/>
      <c r="I25" s="14">
        <v>34000</v>
      </c>
      <c r="J25" s="14"/>
      <c r="K25" s="14"/>
      <c r="L25" s="14"/>
      <c r="M25" s="14"/>
      <c r="N25" s="14"/>
      <c r="O25" s="14"/>
      <c r="P25" s="14"/>
      <c r="Q25" s="57"/>
    </row>
    <row r="26" spans="1:17" ht="36.75" customHeight="1">
      <c r="A26" s="64" t="s">
        <v>41</v>
      </c>
      <c r="B26" s="54" t="s">
        <v>44</v>
      </c>
      <c r="C26" s="9" t="s">
        <v>19</v>
      </c>
      <c r="D26" s="9"/>
      <c r="E26" s="10"/>
      <c r="F26" s="10"/>
      <c r="G26" s="10"/>
      <c r="H26" s="10"/>
      <c r="I26" s="10">
        <v>8</v>
      </c>
      <c r="J26" s="10"/>
      <c r="K26" s="10"/>
      <c r="L26" s="10"/>
      <c r="M26" s="10"/>
      <c r="N26" s="10"/>
      <c r="O26" s="10"/>
      <c r="P26" s="10"/>
      <c r="Q26" s="56"/>
    </row>
    <row r="27" spans="1:17" ht="36.75" customHeight="1">
      <c r="A27" s="65"/>
      <c r="B27" s="55"/>
      <c r="C27" s="11" t="s">
        <v>20</v>
      </c>
      <c r="D27" s="12"/>
      <c r="E27" s="14"/>
      <c r="F27" s="14"/>
      <c r="G27" s="14"/>
      <c r="H27" s="14"/>
      <c r="I27" s="14">
        <v>30400</v>
      </c>
      <c r="J27" s="14"/>
      <c r="K27" s="14"/>
      <c r="L27" s="14"/>
      <c r="M27" s="14"/>
      <c r="N27" s="14"/>
      <c r="O27" s="14"/>
      <c r="P27" s="14"/>
      <c r="Q27" s="57"/>
    </row>
    <row r="28" spans="1:17" ht="23.25" customHeight="1">
      <c r="A28" s="58" t="s">
        <v>42</v>
      </c>
      <c r="B28" s="54" t="s">
        <v>43</v>
      </c>
      <c r="C28" s="9" t="s">
        <v>19</v>
      </c>
      <c r="D28" s="9"/>
      <c r="E28" s="10"/>
      <c r="F28" s="10"/>
      <c r="G28" s="10"/>
      <c r="H28" s="10"/>
      <c r="I28" s="10">
        <v>1</v>
      </c>
      <c r="J28" s="10"/>
      <c r="K28" s="10"/>
      <c r="L28" s="10"/>
      <c r="M28" s="10"/>
      <c r="N28" s="10"/>
      <c r="O28" s="10"/>
      <c r="P28" s="10"/>
      <c r="Q28" s="56"/>
    </row>
    <row r="29" spans="1:17" ht="23.25" customHeight="1">
      <c r="A29" s="60"/>
      <c r="B29" s="55"/>
      <c r="C29" s="11" t="s">
        <v>20</v>
      </c>
      <c r="D29" s="12"/>
      <c r="E29" s="14"/>
      <c r="F29" s="14"/>
      <c r="G29" s="14"/>
      <c r="H29" s="14"/>
      <c r="I29" s="14">
        <v>130000</v>
      </c>
      <c r="J29" s="14"/>
      <c r="K29" s="14"/>
      <c r="L29" s="14"/>
      <c r="M29" s="14"/>
      <c r="N29" s="14"/>
      <c r="O29" s="14"/>
      <c r="P29" s="14"/>
      <c r="Q29" s="57"/>
    </row>
    <row r="30" spans="1:17" ht="21.6" customHeight="1">
      <c r="A30" s="34" t="s">
        <v>21</v>
      </c>
      <c r="B30" s="35"/>
      <c r="C30" s="36"/>
      <c r="D30" s="17">
        <f>SUM(E30:P30)</f>
        <v>286200</v>
      </c>
      <c r="E30" s="17">
        <f t="shared" ref="E30:P31" si="1">E13+E15+E17+E19+E21+E23+E25+E27+E29</f>
        <v>0</v>
      </c>
      <c r="F30" s="17">
        <f t="shared" si="1"/>
        <v>0</v>
      </c>
      <c r="G30" s="17">
        <f t="shared" si="1"/>
        <v>0</v>
      </c>
      <c r="H30" s="17">
        <f t="shared" si="1"/>
        <v>0</v>
      </c>
      <c r="I30" s="17">
        <f t="shared" si="1"/>
        <v>286200</v>
      </c>
      <c r="J30" s="17">
        <f t="shared" si="1"/>
        <v>0</v>
      </c>
      <c r="K30" s="17">
        <f t="shared" si="1"/>
        <v>0</v>
      </c>
      <c r="L30" s="17">
        <f t="shared" si="1"/>
        <v>0</v>
      </c>
      <c r="M30" s="17">
        <f t="shared" si="1"/>
        <v>0</v>
      </c>
      <c r="N30" s="17">
        <f t="shared" si="1"/>
        <v>0</v>
      </c>
      <c r="O30" s="17">
        <f t="shared" si="1"/>
        <v>0</v>
      </c>
      <c r="P30" s="17">
        <f t="shared" si="1"/>
        <v>0</v>
      </c>
      <c r="Q30" s="18"/>
    </row>
    <row r="31" spans="1:17" ht="21.6" customHeight="1">
      <c r="A31" s="34" t="s">
        <v>92</v>
      </c>
      <c r="B31" s="35"/>
      <c r="C31" s="35"/>
      <c r="D31" s="36"/>
      <c r="E31" s="37">
        <f>E30+F30+G30</f>
        <v>0</v>
      </c>
      <c r="F31" s="38">
        <f>F14+F16+F18+F20+F22+F24+F26+F28+F30</f>
        <v>0</v>
      </c>
      <c r="G31" s="39">
        <f>G14+G16+G18+G20+G22+G24+G26+G28+G30</f>
        <v>0</v>
      </c>
      <c r="H31" s="40">
        <f>H30+I30+J30</f>
        <v>286200</v>
      </c>
      <c r="I31" s="41">
        <f>I14+I16+I18+I20+I22+I24+I26+I28+I30</f>
        <v>286226</v>
      </c>
      <c r="J31" s="42">
        <f>J14+J16+J18+J20+J22+J24+J26+J28+J30</f>
        <v>0</v>
      </c>
      <c r="K31" s="40">
        <f>K30+L30+M30</f>
        <v>0</v>
      </c>
      <c r="L31" s="41">
        <f t="shared" si="1"/>
        <v>0</v>
      </c>
      <c r="M31" s="42">
        <f t="shared" si="1"/>
        <v>0</v>
      </c>
      <c r="N31" s="40">
        <f>N30+O30+P30</f>
        <v>0</v>
      </c>
      <c r="O31" s="41">
        <f t="shared" si="1"/>
        <v>0</v>
      </c>
      <c r="P31" s="42">
        <f t="shared" si="1"/>
        <v>0</v>
      </c>
      <c r="Q31" s="18"/>
    </row>
    <row r="32" spans="1:17" ht="21.6" customHeight="1">
      <c r="A32" s="34" t="s">
        <v>91</v>
      </c>
      <c r="B32" s="35"/>
      <c r="C32" s="35"/>
      <c r="D32" s="36"/>
      <c r="E32" s="43">
        <f t="shared" ref="E32:P32" si="2">E15+E17+E19+E21+E23+E25+E27+E29+E31</f>
        <v>0</v>
      </c>
      <c r="F32" s="44">
        <f t="shared" si="2"/>
        <v>0</v>
      </c>
      <c r="G32" s="45">
        <f t="shared" si="2"/>
        <v>0</v>
      </c>
      <c r="H32" s="31">
        <f>H31*100/D30</f>
        <v>100</v>
      </c>
      <c r="I32" s="32">
        <f t="shared" si="2"/>
        <v>540426</v>
      </c>
      <c r="J32" s="33">
        <f t="shared" si="2"/>
        <v>0</v>
      </c>
      <c r="K32" s="31">
        <f t="shared" si="2"/>
        <v>0</v>
      </c>
      <c r="L32" s="32">
        <f t="shared" si="2"/>
        <v>0</v>
      </c>
      <c r="M32" s="33">
        <f t="shared" si="2"/>
        <v>0</v>
      </c>
      <c r="N32" s="31">
        <f t="shared" si="2"/>
        <v>0</v>
      </c>
      <c r="O32" s="32">
        <f t="shared" si="2"/>
        <v>0</v>
      </c>
      <c r="P32" s="33">
        <f t="shared" si="2"/>
        <v>0</v>
      </c>
      <c r="Q32" s="18"/>
    </row>
  </sheetData>
  <mergeCells count="47">
    <mergeCell ref="A28:A29"/>
    <mergeCell ref="B28:B29"/>
    <mergeCell ref="Q28:Q29"/>
    <mergeCell ref="A30:C30"/>
    <mergeCell ref="A26:A27"/>
    <mergeCell ref="B24:B25"/>
    <mergeCell ref="B26:B27"/>
    <mergeCell ref="Q26:Q27"/>
    <mergeCell ref="Q24:Q25"/>
    <mergeCell ref="Q20:Q21"/>
    <mergeCell ref="Q14:Q15"/>
    <mergeCell ref="A16:A17"/>
    <mergeCell ref="B16:B17"/>
    <mergeCell ref="Q16:Q17"/>
    <mergeCell ref="B20:B21"/>
    <mergeCell ref="A24:A25"/>
    <mergeCell ref="A10:A11"/>
    <mergeCell ref="B10:B11"/>
    <mergeCell ref="Q10:Q11"/>
    <mergeCell ref="A12:A13"/>
    <mergeCell ref="B12:B13"/>
    <mergeCell ref="Q12:Q13"/>
    <mergeCell ref="A18:A19"/>
    <mergeCell ref="B18:B19"/>
    <mergeCell ref="Q18:Q19"/>
    <mergeCell ref="B22:B23"/>
    <mergeCell ref="Q22:Q23"/>
    <mergeCell ref="A20:A21"/>
    <mergeCell ref="A22:A23"/>
    <mergeCell ref="A14:A15"/>
    <mergeCell ref="B14:B15"/>
    <mergeCell ref="A1:Q1"/>
    <mergeCell ref="A2:Q2"/>
    <mergeCell ref="A8:A9"/>
    <mergeCell ref="C8:C9"/>
    <mergeCell ref="E8:P8"/>
    <mergeCell ref="Q8:Q9"/>
    <mergeCell ref="K31:M31"/>
    <mergeCell ref="N31:P31"/>
    <mergeCell ref="A32:D32"/>
    <mergeCell ref="E32:G32"/>
    <mergeCell ref="H32:J32"/>
    <mergeCell ref="K32:M32"/>
    <mergeCell ref="N32:P32"/>
    <mergeCell ref="A31:D31"/>
    <mergeCell ref="E31:G31"/>
    <mergeCell ref="H31:J31"/>
  </mergeCells>
  <pageMargins left="0.70866141732283472" right="0.11811023622047245" top="0.74803149606299213" bottom="0.74803149606299213" header="0.31496062992125984" footer="0.31496062992125984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opLeftCell="A10" zoomScale="70" zoomScaleNormal="70" workbookViewId="0">
      <selection activeCell="S15" sqref="S15"/>
    </sheetView>
  </sheetViews>
  <sheetFormatPr defaultColWidth="9" defaultRowHeight="21.6" customHeight="1"/>
  <cols>
    <col min="1" max="1" width="36" style="2" customWidth="1"/>
    <col min="2" max="2" width="10.7109375" style="2" customWidth="1"/>
    <col min="3" max="3" width="6.28515625" style="2" customWidth="1"/>
    <col min="4" max="4" width="12.42578125" style="2" customWidth="1"/>
    <col min="5" max="10" width="9.85546875" style="2" customWidth="1"/>
    <col min="11" max="16" width="11.140625" style="2" customWidth="1"/>
    <col min="17" max="17" width="14.140625" style="2" customWidth="1"/>
    <col min="18" max="16384" width="9" style="2"/>
  </cols>
  <sheetData>
    <row r="1" spans="1:17" ht="25.5" customHeight="1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25.5" customHeight="1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25.5" customHeight="1">
      <c r="A3" s="1" t="s">
        <v>32</v>
      </c>
      <c r="H3" s="1"/>
      <c r="K3" s="1"/>
      <c r="O3" s="3"/>
      <c r="P3" s="3"/>
    </row>
    <row r="4" spans="1:17" ht="25.5" customHeight="1">
      <c r="A4" s="1" t="s">
        <v>33</v>
      </c>
      <c r="K4" s="4"/>
      <c r="O4" s="3"/>
      <c r="P4" s="3"/>
    </row>
    <row r="5" spans="1:17" ht="25.5" customHeight="1">
      <c r="A5" s="1" t="s">
        <v>47</v>
      </c>
      <c r="K5" s="4"/>
    </row>
    <row r="6" spans="1:17" ht="25.5" customHeight="1">
      <c r="A6" s="1" t="s">
        <v>93</v>
      </c>
      <c r="K6" s="4"/>
    </row>
    <row r="7" spans="1:17" ht="25.5" customHeight="1">
      <c r="A7" s="1"/>
      <c r="K7" s="4"/>
    </row>
    <row r="8" spans="1:17" s="6" customFormat="1" ht="43.5" customHeight="1">
      <c r="A8" s="47" t="s">
        <v>0</v>
      </c>
      <c r="B8" s="5" t="s">
        <v>1</v>
      </c>
      <c r="C8" s="47" t="s">
        <v>2</v>
      </c>
      <c r="D8" s="5" t="s">
        <v>3</v>
      </c>
      <c r="E8" s="49" t="s">
        <v>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7" t="s">
        <v>5</v>
      </c>
    </row>
    <row r="9" spans="1:17" s="6" customFormat="1" ht="38.25" customHeight="1">
      <c r="A9" s="48"/>
      <c r="B9" s="7"/>
      <c r="C9" s="48"/>
      <c r="D9" s="7"/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48"/>
    </row>
    <row r="10" spans="1:17" ht="30" customHeight="1">
      <c r="A10" s="52" t="s">
        <v>48</v>
      </c>
      <c r="B10" s="54"/>
      <c r="C10" s="9" t="s">
        <v>19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6"/>
    </row>
    <row r="11" spans="1:17" ht="30" customHeight="1">
      <c r="A11" s="53"/>
      <c r="B11" s="55"/>
      <c r="C11" s="11" t="s">
        <v>20</v>
      </c>
      <c r="D11" s="12">
        <f>D13+D15+D17</f>
        <v>25311700</v>
      </c>
      <c r="E11" s="12">
        <f t="shared" ref="E11:P11" si="0">E13+E15+E17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5218616</v>
      </c>
      <c r="L11" s="12">
        <f t="shared" si="0"/>
        <v>4018616</v>
      </c>
      <c r="M11" s="12">
        <f t="shared" si="0"/>
        <v>4018616</v>
      </c>
      <c r="N11" s="12">
        <f t="shared" si="0"/>
        <v>4018616</v>
      </c>
      <c r="O11" s="12">
        <f t="shared" si="0"/>
        <v>4018616</v>
      </c>
      <c r="P11" s="12">
        <f t="shared" si="0"/>
        <v>4018620</v>
      </c>
      <c r="Q11" s="57"/>
    </row>
    <row r="12" spans="1:17" ht="43.5" customHeight="1">
      <c r="A12" s="58" t="s">
        <v>94</v>
      </c>
      <c r="B12" s="54" t="s">
        <v>53</v>
      </c>
      <c r="C12" s="9" t="s">
        <v>19</v>
      </c>
      <c r="D12" s="9">
        <v>1</v>
      </c>
      <c r="E12" s="10"/>
      <c r="F12" s="10"/>
      <c r="G12" s="10"/>
      <c r="H12" s="10"/>
      <c r="I12" s="10"/>
      <c r="J12" s="10"/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56"/>
    </row>
    <row r="13" spans="1:17" ht="43.5" customHeight="1">
      <c r="A13" s="60"/>
      <c r="B13" s="55"/>
      <c r="C13" s="11" t="s">
        <v>20</v>
      </c>
      <c r="D13" s="12">
        <f>SUM(E13:P13)</f>
        <v>14422800</v>
      </c>
      <c r="E13" s="14"/>
      <c r="F13" s="14"/>
      <c r="G13" s="14"/>
      <c r="H13" s="14"/>
      <c r="I13" s="14"/>
      <c r="J13" s="14"/>
      <c r="K13" s="14">
        <v>2403800</v>
      </c>
      <c r="L13" s="14">
        <v>2403800</v>
      </c>
      <c r="M13" s="14">
        <v>2403800</v>
      </c>
      <c r="N13" s="14">
        <v>2403800</v>
      </c>
      <c r="O13" s="14">
        <v>2403800</v>
      </c>
      <c r="P13" s="14">
        <v>2403800</v>
      </c>
      <c r="Q13" s="57"/>
    </row>
    <row r="14" spans="1:17" ht="43.5" customHeight="1">
      <c r="A14" s="58" t="s">
        <v>95</v>
      </c>
      <c r="B14" s="54" t="s">
        <v>53</v>
      </c>
      <c r="C14" s="9" t="s">
        <v>19</v>
      </c>
      <c r="D14" s="9">
        <v>1</v>
      </c>
      <c r="E14" s="10"/>
      <c r="F14" s="10"/>
      <c r="G14" s="10"/>
      <c r="H14" s="10"/>
      <c r="I14" s="10"/>
      <c r="J14" s="10"/>
      <c r="K14" s="10">
        <v>1</v>
      </c>
      <c r="L14" s="10">
        <v>1</v>
      </c>
      <c r="M14" s="10">
        <v>1</v>
      </c>
      <c r="N14" s="10">
        <v>1</v>
      </c>
      <c r="O14" s="10">
        <v>1</v>
      </c>
      <c r="P14" s="10">
        <v>1</v>
      </c>
      <c r="Q14" s="56"/>
    </row>
    <row r="15" spans="1:17" ht="43.5" customHeight="1">
      <c r="A15" s="60"/>
      <c r="B15" s="55"/>
      <c r="C15" s="11" t="s">
        <v>20</v>
      </c>
      <c r="D15" s="12">
        <f>SUM(E15:P15)</f>
        <v>9688900</v>
      </c>
      <c r="E15" s="14"/>
      <c r="F15" s="14"/>
      <c r="G15" s="14"/>
      <c r="H15" s="14"/>
      <c r="I15" s="14"/>
      <c r="J15" s="14"/>
      <c r="K15" s="14">
        <v>1614816</v>
      </c>
      <c r="L15" s="14">
        <v>1614816</v>
      </c>
      <c r="M15" s="14">
        <v>1614816</v>
      </c>
      <c r="N15" s="14">
        <v>1614816</v>
      </c>
      <c r="O15" s="14">
        <v>1614816</v>
      </c>
      <c r="P15" s="14">
        <v>1614820</v>
      </c>
      <c r="Q15" s="57"/>
    </row>
    <row r="16" spans="1:17" ht="43.5" customHeight="1">
      <c r="A16" s="58" t="s">
        <v>49</v>
      </c>
      <c r="B16" s="54" t="s">
        <v>53</v>
      </c>
      <c r="C16" s="9" t="s">
        <v>19</v>
      </c>
      <c r="D16" s="9">
        <v>1</v>
      </c>
      <c r="E16" s="10"/>
      <c r="F16" s="10"/>
      <c r="G16" s="10"/>
      <c r="H16" s="10"/>
      <c r="I16" s="10"/>
      <c r="J16" s="10"/>
      <c r="K16" s="10">
        <v>1</v>
      </c>
      <c r="L16" s="10"/>
      <c r="M16" s="10"/>
      <c r="N16" s="10"/>
      <c r="O16" s="10"/>
      <c r="P16" s="10"/>
      <c r="Q16" s="56"/>
    </row>
    <row r="17" spans="1:17" ht="43.5" customHeight="1">
      <c r="A17" s="60"/>
      <c r="B17" s="55"/>
      <c r="C17" s="11" t="s">
        <v>20</v>
      </c>
      <c r="D17" s="12">
        <f>SUM(E17:P17)</f>
        <v>1200000</v>
      </c>
      <c r="E17" s="14"/>
      <c r="F17" s="14"/>
      <c r="G17" s="14"/>
      <c r="H17" s="14"/>
      <c r="I17" s="14"/>
      <c r="J17" s="14"/>
      <c r="K17" s="14">
        <v>1200000</v>
      </c>
      <c r="L17" s="14"/>
      <c r="M17" s="14"/>
      <c r="N17" s="14"/>
      <c r="O17" s="14"/>
      <c r="P17" s="14"/>
      <c r="Q17" s="57"/>
    </row>
    <row r="18" spans="1:17" ht="30" customHeight="1">
      <c r="A18" s="52" t="s">
        <v>51</v>
      </c>
      <c r="B18" s="54"/>
      <c r="C18" s="9" t="s">
        <v>19</v>
      </c>
      <c r="D18" s="9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56"/>
    </row>
    <row r="19" spans="1:17" ht="30" customHeight="1">
      <c r="A19" s="61"/>
      <c r="B19" s="55"/>
      <c r="C19" s="11" t="s">
        <v>20</v>
      </c>
      <c r="D19" s="12">
        <f>D21</f>
        <v>9400</v>
      </c>
      <c r="E19" s="14"/>
      <c r="F19" s="14"/>
      <c r="G19" s="14"/>
      <c r="H19" s="14"/>
      <c r="I19" s="14">
        <f>I21</f>
        <v>9400</v>
      </c>
      <c r="J19" s="14"/>
      <c r="K19" s="14"/>
      <c r="L19" s="14"/>
      <c r="M19" s="14"/>
      <c r="N19" s="14"/>
      <c r="O19" s="14"/>
      <c r="P19" s="14"/>
      <c r="Q19" s="57"/>
    </row>
    <row r="20" spans="1:17" ht="30" customHeight="1">
      <c r="A20" s="58" t="s">
        <v>52</v>
      </c>
      <c r="B20" s="54" t="s">
        <v>45</v>
      </c>
      <c r="C20" s="9" t="s">
        <v>19</v>
      </c>
      <c r="D20" s="9">
        <v>1</v>
      </c>
      <c r="E20" s="10"/>
      <c r="F20" s="10"/>
      <c r="G20" s="10"/>
      <c r="H20" s="10"/>
      <c r="I20" s="10">
        <v>1</v>
      </c>
      <c r="J20" s="10"/>
      <c r="K20" s="10"/>
      <c r="L20" s="10"/>
      <c r="M20" s="10"/>
      <c r="N20" s="10"/>
      <c r="O20" s="10"/>
      <c r="P20" s="10"/>
      <c r="Q20" s="56"/>
    </row>
    <row r="21" spans="1:17" ht="30" customHeight="1">
      <c r="A21" s="60"/>
      <c r="B21" s="55"/>
      <c r="C21" s="11" t="s">
        <v>20</v>
      </c>
      <c r="D21" s="12">
        <f>SUM(E21:P21)</f>
        <v>9400</v>
      </c>
      <c r="E21" s="14"/>
      <c r="F21" s="14"/>
      <c r="G21" s="14"/>
      <c r="H21" s="14"/>
      <c r="I21" s="14">
        <v>9400</v>
      </c>
      <c r="J21" s="14"/>
      <c r="K21" s="14"/>
      <c r="L21" s="14"/>
      <c r="M21" s="14"/>
      <c r="N21" s="14"/>
      <c r="O21" s="14"/>
      <c r="P21" s="14"/>
      <c r="Q21" s="57"/>
    </row>
    <row r="22" spans="1:17" ht="21.6" customHeight="1">
      <c r="A22" s="34" t="s">
        <v>21</v>
      </c>
      <c r="B22" s="35"/>
      <c r="C22" s="36"/>
      <c r="D22" s="17">
        <f>D11+D19</f>
        <v>25321100</v>
      </c>
      <c r="E22" s="17">
        <f>E11+E19</f>
        <v>0</v>
      </c>
      <c r="F22" s="17">
        <f t="shared" ref="F22:P22" si="1">F11+F19</f>
        <v>0</v>
      </c>
      <c r="G22" s="17">
        <f t="shared" si="1"/>
        <v>0</v>
      </c>
      <c r="H22" s="17">
        <f t="shared" si="1"/>
        <v>0</v>
      </c>
      <c r="I22" s="17">
        <f t="shared" si="1"/>
        <v>9400</v>
      </c>
      <c r="J22" s="17">
        <f t="shared" si="1"/>
        <v>0</v>
      </c>
      <c r="K22" s="17">
        <f t="shared" si="1"/>
        <v>5218616</v>
      </c>
      <c r="L22" s="17">
        <f t="shared" si="1"/>
        <v>4018616</v>
      </c>
      <c r="M22" s="17">
        <f t="shared" si="1"/>
        <v>4018616</v>
      </c>
      <c r="N22" s="17">
        <f t="shared" si="1"/>
        <v>4018616</v>
      </c>
      <c r="O22" s="17">
        <f t="shared" si="1"/>
        <v>4018616</v>
      </c>
      <c r="P22" s="17">
        <f t="shared" si="1"/>
        <v>4018620</v>
      </c>
      <c r="Q22" s="18"/>
    </row>
    <row r="23" spans="1:17" ht="21.6" customHeight="1">
      <c r="A23" s="34" t="s">
        <v>92</v>
      </c>
      <c r="B23" s="35"/>
      <c r="C23" s="35"/>
      <c r="D23" s="36"/>
      <c r="E23" s="37">
        <f>E22+F22+G22</f>
        <v>0</v>
      </c>
      <c r="F23" s="38">
        <f t="shared" ref="F23:P23" si="2">F12+F20</f>
        <v>0</v>
      </c>
      <c r="G23" s="39">
        <f t="shared" si="2"/>
        <v>0</v>
      </c>
      <c r="H23" s="40">
        <f>H22+I22+J22</f>
        <v>9400</v>
      </c>
      <c r="I23" s="41">
        <f t="shared" si="2"/>
        <v>1</v>
      </c>
      <c r="J23" s="42">
        <f t="shared" si="2"/>
        <v>0</v>
      </c>
      <c r="K23" s="40">
        <f>K22+L22+M22</f>
        <v>13255848</v>
      </c>
      <c r="L23" s="41">
        <f t="shared" si="2"/>
        <v>1</v>
      </c>
      <c r="M23" s="42">
        <f t="shared" si="2"/>
        <v>1</v>
      </c>
      <c r="N23" s="40">
        <f>N22+O22+P22</f>
        <v>12055852</v>
      </c>
      <c r="O23" s="41">
        <f t="shared" si="2"/>
        <v>1</v>
      </c>
      <c r="P23" s="42">
        <f t="shared" si="2"/>
        <v>1</v>
      </c>
      <c r="Q23" s="18"/>
    </row>
    <row r="24" spans="1:17" ht="21.6" customHeight="1">
      <c r="A24" s="34" t="s">
        <v>91</v>
      </c>
      <c r="B24" s="35"/>
      <c r="C24" s="35"/>
      <c r="D24" s="36"/>
      <c r="E24" s="43">
        <f>E23*100/D22</f>
        <v>0</v>
      </c>
      <c r="F24" s="44">
        <f t="shared" ref="F24:P24" si="3">F13+F21</f>
        <v>0</v>
      </c>
      <c r="G24" s="45">
        <f t="shared" si="3"/>
        <v>0</v>
      </c>
      <c r="H24" s="31">
        <f>H23*100/D22</f>
        <v>3.712318975084021E-2</v>
      </c>
      <c r="I24" s="32">
        <f t="shared" si="3"/>
        <v>9400</v>
      </c>
      <c r="J24" s="33">
        <f t="shared" si="3"/>
        <v>0</v>
      </c>
      <c r="K24" s="31">
        <f>K23*100/D22</f>
        <v>52.350995809818691</v>
      </c>
      <c r="L24" s="32">
        <f t="shared" si="3"/>
        <v>2403800</v>
      </c>
      <c r="M24" s="33">
        <f t="shared" si="3"/>
        <v>2403800</v>
      </c>
      <c r="N24" s="31">
        <f>N23*100/D22</f>
        <v>47.611881000430472</v>
      </c>
      <c r="O24" s="32">
        <f t="shared" si="3"/>
        <v>2403800</v>
      </c>
      <c r="P24" s="33">
        <f t="shared" si="3"/>
        <v>2403800</v>
      </c>
      <c r="Q24" s="18"/>
    </row>
  </sheetData>
  <mergeCells count="35">
    <mergeCell ref="A22:C22"/>
    <mergeCell ref="A12:A13"/>
    <mergeCell ref="B12:B13"/>
    <mergeCell ref="Q12:Q13"/>
    <mergeCell ref="A14:A15"/>
    <mergeCell ref="B14:B15"/>
    <mergeCell ref="Q14:Q15"/>
    <mergeCell ref="A16:A17"/>
    <mergeCell ref="B16:B17"/>
    <mergeCell ref="Q16:Q17"/>
    <mergeCell ref="B20:B21"/>
    <mergeCell ref="Q20:Q21"/>
    <mergeCell ref="A20:A21"/>
    <mergeCell ref="A10:A11"/>
    <mergeCell ref="B10:B11"/>
    <mergeCell ref="Q10:Q11"/>
    <mergeCell ref="A18:A19"/>
    <mergeCell ref="B18:B19"/>
    <mergeCell ref="Q18:Q19"/>
    <mergeCell ref="A1:Q1"/>
    <mergeCell ref="A2:Q2"/>
    <mergeCell ref="A8:A9"/>
    <mergeCell ref="C8:C9"/>
    <mergeCell ref="E8:P8"/>
    <mergeCell ref="Q8:Q9"/>
    <mergeCell ref="K23:M23"/>
    <mergeCell ref="N23:P23"/>
    <mergeCell ref="A24:D24"/>
    <mergeCell ref="E24:G24"/>
    <mergeCell ref="H24:J24"/>
    <mergeCell ref="K24:M24"/>
    <mergeCell ref="N24:P24"/>
    <mergeCell ref="A23:D23"/>
    <mergeCell ref="E23:G23"/>
    <mergeCell ref="H23:J23"/>
  </mergeCells>
  <pageMargins left="0.70866141732283472" right="0.11811023622047245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1"/>
  <sheetViews>
    <sheetView tabSelected="1" topLeftCell="A76" zoomScale="80" zoomScaleNormal="80" workbookViewId="0">
      <selection activeCell="E79" sqref="E79"/>
    </sheetView>
  </sheetViews>
  <sheetFormatPr defaultColWidth="9" defaultRowHeight="21.6" customHeight="1"/>
  <cols>
    <col min="1" max="1" width="38.42578125" style="2" customWidth="1"/>
    <col min="2" max="2" width="10.7109375" style="2" customWidth="1"/>
    <col min="3" max="3" width="6.28515625" style="2" customWidth="1"/>
    <col min="4" max="4" width="12.42578125" style="2" customWidth="1"/>
    <col min="5" max="15" width="9.85546875" style="2" customWidth="1"/>
    <col min="16" max="16" width="11.7109375" style="2" customWidth="1"/>
    <col min="17" max="17" width="15.42578125" style="2" customWidth="1"/>
    <col min="18" max="16384" width="9" style="2"/>
  </cols>
  <sheetData>
    <row r="1" spans="1:17" ht="25.5" customHeight="1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ht="25.5" customHeight="1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25.5" customHeight="1">
      <c r="A3" s="1" t="s">
        <v>32</v>
      </c>
      <c r="H3" s="1"/>
      <c r="K3" s="1"/>
      <c r="O3" s="3"/>
      <c r="P3" s="3"/>
    </row>
    <row r="4" spans="1:17" ht="25.5" customHeight="1">
      <c r="A4" s="1" t="s">
        <v>33</v>
      </c>
      <c r="K4" s="4"/>
      <c r="O4" s="3"/>
      <c r="P4" s="3"/>
    </row>
    <row r="5" spans="1:17" ht="25.5" customHeight="1">
      <c r="A5" s="1" t="s">
        <v>47</v>
      </c>
      <c r="K5" s="4"/>
    </row>
    <row r="6" spans="1:17" ht="25.5" customHeight="1">
      <c r="A6" s="1" t="s">
        <v>93</v>
      </c>
      <c r="K6" s="4"/>
    </row>
    <row r="7" spans="1:17" ht="25.5" customHeight="1">
      <c r="A7" s="1"/>
      <c r="K7" s="4"/>
    </row>
    <row r="8" spans="1:17" s="6" customFormat="1" ht="43.5" customHeight="1">
      <c r="A8" s="47" t="s">
        <v>0</v>
      </c>
      <c r="B8" s="5" t="s">
        <v>1</v>
      </c>
      <c r="C8" s="47" t="s">
        <v>2</v>
      </c>
      <c r="D8" s="5" t="s">
        <v>3</v>
      </c>
      <c r="E8" s="49" t="s">
        <v>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7" t="s">
        <v>5</v>
      </c>
    </row>
    <row r="9" spans="1:17" s="6" customFormat="1" ht="38.25" customHeight="1">
      <c r="A9" s="48"/>
      <c r="B9" s="7"/>
      <c r="C9" s="48"/>
      <c r="D9" s="7"/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48"/>
    </row>
    <row r="10" spans="1:17" ht="27.75" customHeight="1">
      <c r="A10" s="62" t="s">
        <v>96</v>
      </c>
      <c r="B10" s="54" t="s">
        <v>18</v>
      </c>
      <c r="C10" s="9" t="s">
        <v>19</v>
      </c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56"/>
    </row>
    <row r="11" spans="1:17" ht="27.75" customHeight="1">
      <c r="A11" s="63"/>
      <c r="B11" s="55"/>
      <c r="C11" s="11" t="s">
        <v>20</v>
      </c>
      <c r="D11" s="81">
        <f>SUM(E11:P11)</f>
        <v>740999.99999999988</v>
      </c>
      <c r="E11" s="82">
        <f>E13+E16</f>
        <v>58271.6</v>
      </c>
      <c r="F11" s="82">
        <f>F13+F16</f>
        <v>58271.6</v>
      </c>
      <c r="G11" s="82">
        <f>G13+G16</f>
        <v>58271.6</v>
      </c>
      <c r="H11" s="82">
        <f>H13+H16</f>
        <v>58271.6</v>
      </c>
      <c r="I11" s="82">
        <f>I13+I16</f>
        <v>58271.6</v>
      </c>
      <c r="J11" s="82">
        <f>J13+J16</f>
        <v>58271.6</v>
      </c>
      <c r="K11" s="82">
        <f>K13+K16</f>
        <v>58271.6</v>
      </c>
      <c r="L11" s="82">
        <f>L13+L16</f>
        <v>58271.6</v>
      </c>
      <c r="M11" s="82">
        <f>M13+M16</f>
        <v>58271.6</v>
      </c>
      <c r="N11" s="82">
        <f>N13+N16</f>
        <v>58271.6</v>
      </c>
      <c r="O11" s="82">
        <f>O13+O16</f>
        <v>58271.6</v>
      </c>
      <c r="P11" s="82">
        <f>P13+P16</f>
        <v>100012.4</v>
      </c>
      <c r="Q11" s="57"/>
    </row>
    <row r="12" spans="1:17" ht="27.75" customHeight="1">
      <c r="A12" s="58" t="s">
        <v>54</v>
      </c>
      <c r="B12" s="54" t="s">
        <v>18</v>
      </c>
      <c r="C12" s="9" t="s">
        <v>19</v>
      </c>
      <c r="D12" s="9"/>
      <c r="E12" s="10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10">
        <v>1</v>
      </c>
      <c r="N12" s="10">
        <v>1</v>
      </c>
      <c r="O12" s="10">
        <v>1</v>
      </c>
      <c r="P12" s="10">
        <v>1</v>
      </c>
      <c r="Q12" s="56" t="s">
        <v>108</v>
      </c>
    </row>
    <row r="13" spans="1:17" ht="27.75" customHeight="1">
      <c r="A13" s="59"/>
      <c r="B13" s="55"/>
      <c r="C13" s="11" t="s">
        <v>20</v>
      </c>
      <c r="D13" s="12">
        <f>SUM(E13:P13)</f>
        <v>444000</v>
      </c>
      <c r="E13" s="14">
        <v>37000</v>
      </c>
      <c r="F13" s="14">
        <v>37000</v>
      </c>
      <c r="G13" s="14">
        <v>37000</v>
      </c>
      <c r="H13" s="14">
        <v>37000</v>
      </c>
      <c r="I13" s="14">
        <v>37000</v>
      </c>
      <c r="J13" s="14">
        <v>37000</v>
      </c>
      <c r="K13" s="14">
        <v>37000</v>
      </c>
      <c r="L13" s="14">
        <v>37000</v>
      </c>
      <c r="M13" s="14">
        <v>37000</v>
      </c>
      <c r="N13" s="14">
        <v>37000</v>
      </c>
      <c r="O13" s="14">
        <v>37000</v>
      </c>
      <c r="P13" s="14">
        <v>37000</v>
      </c>
      <c r="Q13" s="57"/>
    </row>
    <row r="14" spans="1:17" ht="27.75" customHeight="1">
      <c r="A14" s="28"/>
      <c r="B14" s="77"/>
      <c r="C14" s="76"/>
      <c r="D14" s="78"/>
      <c r="E14" s="89" t="s">
        <v>105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1"/>
      <c r="Q14" s="27"/>
    </row>
    <row r="15" spans="1:17" ht="27.75" customHeight="1">
      <c r="A15" s="58" t="s">
        <v>55</v>
      </c>
      <c r="B15" s="54" t="s">
        <v>18</v>
      </c>
      <c r="C15" s="9" t="s">
        <v>19</v>
      </c>
      <c r="D15" s="9"/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56" t="s">
        <v>107</v>
      </c>
    </row>
    <row r="16" spans="1:17" ht="27.75" customHeight="1">
      <c r="A16" s="60"/>
      <c r="B16" s="55"/>
      <c r="C16" s="11" t="s">
        <v>20</v>
      </c>
      <c r="D16" s="12">
        <f>SUM(E16:P16)</f>
        <v>297000.00000000006</v>
      </c>
      <c r="E16" s="14">
        <v>21271.599999999999</v>
      </c>
      <c r="F16" s="14">
        <v>21271.599999999999</v>
      </c>
      <c r="G16" s="14">
        <v>21271.599999999999</v>
      </c>
      <c r="H16" s="14">
        <v>21271.599999999999</v>
      </c>
      <c r="I16" s="14">
        <v>21271.599999999999</v>
      </c>
      <c r="J16" s="14">
        <v>21271.599999999999</v>
      </c>
      <c r="K16" s="14">
        <v>21271.599999999999</v>
      </c>
      <c r="L16" s="14">
        <v>21271.599999999999</v>
      </c>
      <c r="M16" s="14">
        <v>21271.599999999999</v>
      </c>
      <c r="N16" s="14">
        <v>21271.599999999999</v>
      </c>
      <c r="O16" s="14">
        <v>21271.599999999999</v>
      </c>
      <c r="P16" s="14">
        <v>63012.4</v>
      </c>
      <c r="Q16" s="57"/>
    </row>
    <row r="17" spans="1:17" ht="27.75" customHeight="1">
      <c r="A17" s="28"/>
      <c r="B17" s="77"/>
      <c r="C17" s="76"/>
      <c r="D17" s="78"/>
      <c r="E17" s="89" t="s">
        <v>106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27"/>
    </row>
    <row r="18" spans="1:17" ht="27.75" customHeight="1">
      <c r="A18" s="62" t="s">
        <v>56</v>
      </c>
      <c r="B18" s="54" t="s">
        <v>18</v>
      </c>
      <c r="C18" s="9" t="s">
        <v>19</v>
      </c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56"/>
    </row>
    <row r="19" spans="1:17" ht="27.75" customHeight="1">
      <c r="A19" s="73"/>
      <c r="B19" s="55"/>
      <c r="C19" s="11" t="s">
        <v>20</v>
      </c>
      <c r="D19" s="81">
        <f>SUM(E19:P19)</f>
        <v>70000</v>
      </c>
      <c r="E19" s="80">
        <f>E21+E24+E27+E30+E33</f>
        <v>5870</v>
      </c>
      <c r="F19" s="80">
        <f>F21+F24+F27+F30+F33</f>
        <v>5830</v>
      </c>
      <c r="G19" s="80">
        <f>G21+G24+G27+G30+G33</f>
        <v>5830</v>
      </c>
      <c r="H19" s="80">
        <f>H21+H24+H27+H30+H33</f>
        <v>5830</v>
      </c>
      <c r="I19" s="80">
        <f>I21+I24+I27+I30+I33</f>
        <v>5830</v>
      </c>
      <c r="J19" s="80">
        <f>J21+J24+J27+J30+J33</f>
        <v>5830</v>
      </c>
      <c r="K19" s="80">
        <f>K21+K24+K27+K30+K33</f>
        <v>5830</v>
      </c>
      <c r="L19" s="80">
        <f>L21+L24+L27+L30+L33</f>
        <v>5830</v>
      </c>
      <c r="M19" s="80">
        <f>M21+M24+M27+M30+M33</f>
        <v>5830</v>
      </c>
      <c r="N19" s="80">
        <f>N21+N24+N27+N30+N33</f>
        <v>5830</v>
      </c>
      <c r="O19" s="80">
        <f>O21+O24+O27+O30+O33</f>
        <v>5830</v>
      </c>
      <c r="P19" s="80">
        <f>P21+P24+P27+P30+P33</f>
        <v>5830</v>
      </c>
      <c r="Q19" s="57"/>
    </row>
    <row r="20" spans="1:17" ht="27.75" customHeight="1">
      <c r="A20" s="58" t="s">
        <v>59</v>
      </c>
      <c r="B20" s="54" t="s">
        <v>18</v>
      </c>
      <c r="C20" s="9" t="s">
        <v>19</v>
      </c>
      <c r="D20" s="9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10">
        <v>1</v>
      </c>
      <c r="N20" s="10">
        <v>1</v>
      </c>
      <c r="O20" s="10">
        <v>1</v>
      </c>
      <c r="P20" s="10">
        <v>1</v>
      </c>
      <c r="Q20" s="56"/>
    </row>
    <row r="21" spans="1:17" ht="27.75" customHeight="1">
      <c r="A21" s="60"/>
      <c r="B21" s="55"/>
      <c r="C21" s="11" t="s">
        <v>20</v>
      </c>
      <c r="D21" s="12">
        <f>SUM(E21:P21)</f>
        <v>42040</v>
      </c>
      <c r="E21" s="14">
        <v>3540</v>
      </c>
      <c r="F21" s="14">
        <v>3500</v>
      </c>
      <c r="G21" s="14">
        <v>3500</v>
      </c>
      <c r="H21" s="14">
        <v>3500</v>
      </c>
      <c r="I21" s="14">
        <v>3500</v>
      </c>
      <c r="J21" s="14">
        <v>3500</v>
      </c>
      <c r="K21" s="14">
        <v>3500</v>
      </c>
      <c r="L21" s="14">
        <v>3500</v>
      </c>
      <c r="M21" s="14">
        <v>3500</v>
      </c>
      <c r="N21" s="14">
        <v>3500</v>
      </c>
      <c r="O21" s="14">
        <v>3500</v>
      </c>
      <c r="P21" s="14">
        <v>3500</v>
      </c>
      <c r="Q21" s="57"/>
    </row>
    <row r="22" spans="1:17" ht="27.75" customHeight="1">
      <c r="A22" s="28"/>
      <c r="B22" s="77"/>
      <c r="C22" s="76"/>
      <c r="D22" s="78"/>
      <c r="E22" s="79">
        <v>6911.76</v>
      </c>
      <c r="F22" s="79">
        <v>6603.09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27"/>
    </row>
    <row r="23" spans="1:17" ht="27.75" customHeight="1">
      <c r="A23" s="58" t="s">
        <v>58</v>
      </c>
      <c r="B23" s="54" t="s">
        <v>18</v>
      </c>
      <c r="C23" s="9" t="s">
        <v>19</v>
      </c>
      <c r="D23" s="9">
        <v>1</v>
      </c>
      <c r="E23" s="10">
        <v>1</v>
      </c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10">
        <v>1</v>
      </c>
      <c r="N23" s="10">
        <v>1</v>
      </c>
      <c r="O23" s="10">
        <v>1</v>
      </c>
      <c r="P23" s="10">
        <v>1</v>
      </c>
      <c r="Q23" s="56"/>
    </row>
    <row r="24" spans="1:17" ht="27.75" customHeight="1">
      <c r="A24" s="60"/>
      <c r="B24" s="55"/>
      <c r="C24" s="11" t="s">
        <v>20</v>
      </c>
      <c r="D24" s="12">
        <f>SUM(E24:P24)</f>
        <v>960</v>
      </c>
      <c r="E24" s="14">
        <v>80</v>
      </c>
      <c r="F24" s="14">
        <v>80</v>
      </c>
      <c r="G24" s="14">
        <v>80</v>
      </c>
      <c r="H24" s="14">
        <v>80</v>
      </c>
      <c r="I24" s="14">
        <v>80</v>
      </c>
      <c r="J24" s="14">
        <v>80</v>
      </c>
      <c r="K24" s="14">
        <v>80</v>
      </c>
      <c r="L24" s="14">
        <v>80</v>
      </c>
      <c r="M24" s="14">
        <v>80</v>
      </c>
      <c r="N24" s="14">
        <v>80</v>
      </c>
      <c r="O24" s="14">
        <v>80</v>
      </c>
      <c r="P24" s="14">
        <v>80</v>
      </c>
      <c r="Q24" s="57"/>
    </row>
    <row r="25" spans="1:17" ht="27.75" customHeight="1">
      <c r="A25" s="28"/>
      <c r="B25" s="77"/>
      <c r="C25" s="76"/>
      <c r="D25" s="78"/>
      <c r="E25" s="79">
        <v>67.94</v>
      </c>
      <c r="F25" s="79">
        <v>71.69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27"/>
    </row>
    <row r="26" spans="1:17" ht="27.75" customHeight="1">
      <c r="A26" s="58" t="s">
        <v>57</v>
      </c>
      <c r="B26" s="54" t="s">
        <v>18</v>
      </c>
      <c r="C26" s="9" t="s">
        <v>19</v>
      </c>
      <c r="D26" s="9">
        <v>1</v>
      </c>
      <c r="E26" s="10">
        <v>1</v>
      </c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10">
        <v>1</v>
      </c>
      <c r="N26" s="10">
        <v>1</v>
      </c>
      <c r="O26" s="10">
        <v>1</v>
      </c>
      <c r="P26" s="10">
        <v>1</v>
      </c>
      <c r="Q26" s="56"/>
    </row>
    <row r="27" spans="1:17" ht="27.75" customHeight="1">
      <c r="A27" s="60"/>
      <c r="B27" s="55"/>
      <c r="C27" s="11" t="s">
        <v>20</v>
      </c>
      <c r="D27" s="12">
        <f>SUM(E27:P27)</f>
        <v>3000</v>
      </c>
      <c r="E27" s="14">
        <v>250</v>
      </c>
      <c r="F27" s="14">
        <v>250</v>
      </c>
      <c r="G27" s="14">
        <v>250</v>
      </c>
      <c r="H27" s="14">
        <v>250</v>
      </c>
      <c r="I27" s="14">
        <v>250</v>
      </c>
      <c r="J27" s="14">
        <v>250</v>
      </c>
      <c r="K27" s="14">
        <v>250</v>
      </c>
      <c r="L27" s="14">
        <v>250</v>
      </c>
      <c r="M27" s="14">
        <v>250</v>
      </c>
      <c r="N27" s="14">
        <v>250</v>
      </c>
      <c r="O27" s="14">
        <v>250</v>
      </c>
      <c r="P27" s="14">
        <v>250</v>
      </c>
      <c r="Q27" s="57"/>
    </row>
    <row r="28" spans="1:17" ht="27.75" customHeight="1">
      <c r="A28" s="28"/>
      <c r="B28" s="77"/>
      <c r="C28" s="76"/>
      <c r="D28" s="78"/>
      <c r="E28" s="79">
        <v>133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27"/>
    </row>
    <row r="29" spans="1:17" ht="27.75" customHeight="1">
      <c r="A29" s="58" t="s">
        <v>60</v>
      </c>
      <c r="B29" s="54" t="s">
        <v>18</v>
      </c>
      <c r="C29" s="9" t="s">
        <v>19</v>
      </c>
      <c r="D29" s="9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1</v>
      </c>
      <c r="Q29" s="56"/>
    </row>
    <row r="30" spans="1:17" ht="27.75" customHeight="1">
      <c r="A30" s="60"/>
      <c r="B30" s="55"/>
      <c r="C30" s="11" t="s">
        <v>20</v>
      </c>
      <c r="D30" s="12">
        <f>SUM(E30:P30)</f>
        <v>12000</v>
      </c>
      <c r="E30" s="14">
        <v>1000</v>
      </c>
      <c r="F30" s="14">
        <v>1000</v>
      </c>
      <c r="G30" s="14">
        <v>1000</v>
      </c>
      <c r="H30" s="14">
        <v>1000</v>
      </c>
      <c r="I30" s="14">
        <v>1000</v>
      </c>
      <c r="J30" s="14">
        <v>1000</v>
      </c>
      <c r="K30" s="14">
        <v>1000</v>
      </c>
      <c r="L30" s="14">
        <v>1000</v>
      </c>
      <c r="M30" s="14">
        <v>1000</v>
      </c>
      <c r="N30" s="14">
        <v>1000</v>
      </c>
      <c r="O30" s="14">
        <v>1000</v>
      </c>
      <c r="P30" s="14">
        <v>1000</v>
      </c>
      <c r="Q30" s="57"/>
    </row>
    <row r="31" spans="1:17" ht="27.75" customHeight="1">
      <c r="A31" s="28"/>
      <c r="B31" s="77"/>
      <c r="C31" s="76"/>
      <c r="D31" s="78"/>
      <c r="E31" s="79">
        <v>2786.28</v>
      </c>
      <c r="F31" s="79" t="s">
        <v>109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7"/>
    </row>
    <row r="32" spans="1:17" ht="27.75" customHeight="1">
      <c r="A32" s="58" t="s">
        <v>61</v>
      </c>
      <c r="B32" s="54" t="s">
        <v>18</v>
      </c>
      <c r="C32" s="9" t="s">
        <v>19</v>
      </c>
      <c r="D32" s="9">
        <v>1</v>
      </c>
      <c r="E32" s="10">
        <v>1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0">
        <v>1</v>
      </c>
      <c r="N32" s="10">
        <v>1</v>
      </c>
      <c r="O32" s="10">
        <v>1</v>
      </c>
      <c r="P32" s="10">
        <v>1</v>
      </c>
      <c r="Q32" s="66"/>
    </row>
    <row r="33" spans="1:17" ht="27.75" customHeight="1">
      <c r="A33" s="60"/>
      <c r="B33" s="55"/>
      <c r="C33" s="11" t="s">
        <v>20</v>
      </c>
      <c r="D33" s="12">
        <f>SUM(E33:P33)</f>
        <v>12000</v>
      </c>
      <c r="E33" s="14">
        <v>1000</v>
      </c>
      <c r="F33" s="14">
        <v>1000</v>
      </c>
      <c r="G33" s="14">
        <v>1000</v>
      </c>
      <c r="H33" s="14">
        <v>1000</v>
      </c>
      <c r="I33" s="14">
        <v>1000</v>
      </c>
      <c r="J33" s="14">
        <v>1000</v>
      </c>
      <c r="K33" s="14">
        <v>1000</v>
      </c>
      <c r="L33" s="14">
        <v>1000</v>
      </c>
      <c r="M33" s="14">
        <v>1000</v>
      </c>
      <c r="N33" s="14">
        <v>1000</v>
      </c>
      <c r="O33" s="14">
        <v>1000</v>
      </c>
      <c r="P33" s="14">
        <v>1000</v>
      </c>
      <c r="Q33" s="67"/>
    </row>
    <row r="34" spans="1:17" ht="27.75" customHeight="1">
      <c r="A34" s="28"/>
      <c r="B34" s="77"/>
      <c r="C34" s="76"/>
      <c r="D34" s="78"/>
      <c r="E34" s="79">
        <v>2709.06</v>
      </c>
      <c r="F34" s="79">
        <v>2563.59</v>
      </c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9"/>
    </row>
    <row r="35" spans="1:17" ht="21.75" customHeight="1">
      <c r="A35" s="62" t="s">
        <v>62</v>
      </c>
      <c r="B35" s="54" t="s">
        <v>18</v>
      </c>
      <c r="C35" s="9" t="s">
        <v>19</v>
      </c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66"/>
    </row>
    <row r="36" spans="1:17" ht="21.75" customHeight="1">
      <c r="A36" s="73"/>
      <c r="B36" s="55"/>
      <c r="C36" s="11" t="s">
        <v>20</v>
      </c>
      <c r="D36" s="81">
        <f>SUM(E36:P36)</f>
        <v>842900</v>
      </c>
      <c r="E36" s="80">
        <f>E38+E41+E44+E46+E48+E51+E54+E56+E59+E61+E64+E66+E68+E70+E73+E75+E78</f>
        <v>35515</v>
      </c>
      <c r="F36" s="80">
        <f t="shared" ref="F36:P36" si="0">F38+F41+F44+F46+F48+F51+F54+F56+F59+F61+F64+F66+F68+F70+F73+F75+F78</f>
        <v>185275</v>
      </c>
      <c r="G36" s="80">
        <f t="shared" si="0"/>
        <v>189275</v>
      </c>
      <c r="H36" s="80">
        <f t="shared" si="0"/>
        <v>53875</v>
      </c>
      <c r="I36" s="80">
        <f t="shared" si="0"/>
        <v>45275</v>
      </c>
      <c r="J36" s="80">
        <f t="shared" si="0"/>
        <v>49275</v>
      </c>
      <c r="K36" s="80">
        <f t="shared" si="0"/>
        <v>35275</v>
      </c>
      <c r="L36" s="80">
        <f t="shared" si="0"/>
        <v>45275</v>
      </c>
      <c r="M36" s="80">
        <f t="shared" si="0"/>
        <v>58035</v>
      </c>
      <c r="N36" s="80">
        <f t="shared" si="0"/>
        <v>65275</v>
      </c>
      <c r="O36" s="80">
        <f t="shared" si="0"/>
        <v>45275</v>
      </c>
      <c r="P36" s="80">
        <f t="shared" si="0"/>
        <v>35275</v>
      </c>
      <c r="Q36" s="67"/>
    </row>
    <row r="37" spans="1:17" ht="23.25" customHeight="1">
      <c r="A37" s="58" t="s">
        <v>63</v>
      </c>
      <c r="B37" s="54" t="s">
        <v>18</v>
      </c>
      <c r="C37" s="9" t="s">
        <v>19</v>
      </c>
      <c r="D37" s="9">
        <v>3</v>
      </c>
      <c r="E37" s="10">
        <v>3</v>
      </c>
      <c r="F37" s="10">
        <v>3</v>
      </c>
      <c r="G37" s="10">
        <v>3</v>
      </c>
      <c r="H37" s="10">
        <v>3</v>
      </c>
      <c r="I37" s="10">
        <v>3</v>
      </c>
      <c r="J37" s="10">
        <v>3</v>
      </c>
      <c r="K37" s="10">
        <v>3</v>
      </c>
      <c r="L37" s="10">
        <v>3</v>
      </c>
      <c r="M37" s="10">
        <v>3</v>
      </c>
      <c r="N37" s="10">
        <v>3</v>
      </c>
      <c r="O37" s="10">
        <v>3</v>
      </c>
      <c r="P37" s="10">
        <v>3</v>
      </c>
      <c r="Q37" s="68"/>
    </row>
    <row r="38" spans="1:17" ht="23.25" customHeight="1">
      <c r="A38" s="60"/>
      <c r="B38" s="55"/>
      <c r="C38" s="11" t="s">
        <v>20</v>
      </c>
      <c r="D38" s="12">
        <f>SUM(E38:P38)</f>
        <v>267600</v>
      </c>
      <c r="E38" s="14">
        <v>22300</v>
      </c>
      <c r="F38" s="14">
        <v>22300</v>
      </c>
      <c r="G38" s="14">
        <v>22300</v>
      </c>
      <c r="H38" s="14">
        <v>22300</v>
      </c>
      <c r="I38" s="14">
        <v>22300</v>
      </c>
      <c r="J38" s="14">
        <v>22300</v>
      </c>
      <c r="K38" s="14">
        <v>22300</v>
      </c>
      <c r="L38" s="14">
        <v>22300</v>
      </c>
      <c r="M38" s="14">
        <v>22300</v>
      </c>
      <c r="N38" s="14">
        <v>22300</v>
      </c>
      <c r="O38" s="14">
        <v>22300</v>
      </c>
      <c r="P38" s="14">
        <v>22300</v>
      </c>
      <c r="Q38" s="67"/>
    </row>
    <row r="39" spans="1:17" ht="23.25" customHeight="1">
      <c r="A39" s="28"/>
      <c r="B39" s="77"/>
      <c r="C39" s="76"/>
      <c r="D39" s="78"/>
      <c r="E39" s="79">
        <v>22300</v>
      </c>
      <c r="F39" s="79">
        <v>22300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9"/>
    </row>
    <row r="40" spans="1:17" ht="23.25" customHeight="1">
      <c r="A40" s="58" t="s">
        <v>64</v>
      </c>
      <c r="B40" s="54" t="s">
        <v>18</v>
      </c>
      <c r="C40" s="9" t="s">
        <v>19</v>
      </c>
      <c r="D40" s="9">
        <v>1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10">
        <v>1</v>
      </c>
      <c r="N40" s="10">
        <v>1</v>
      </c>
      <c r="O40" s="10">
        <v>1</v>
      </c>
      <c r="P40" s="10">
        <v>1</v>
      </c>
      <c r="Q40" s="66"/>
    </row>
    <row r="41" spans="1:17" ht="23.25" customHeight="1">
      <c r="A41" s="60"/>
      <c r="B41" s="55"/>
      <c r="C41" s="11" t="s">
        <v>20</v>
      </c>
      <c r="D41" s="12">
        <f>SUM(E41:P41)</f>
        <v>32100</v>
      </c>
      <c r="E41" s="14">
        <v>2675</v>
      </c>
      <c r="F41" s="14">
        <v>2675</v>
      </c>
      <c r="G41" s="14">
        <v>2675</v>
      </c>
      <c r="H41" s="14">
        <v>2675</v>
      </c>
      <c r="I41" s="14">
        <v>2675</v>
      </c>
      <c r="J41" s="14">
        <v>2675</v>
      </c>
      <c r="K41" s="14">
        <v>2675</v>
      </c>
      <c r="L41" s="14">
        <v>2675</v>
      </c>
      <c r="M41" s="14">
        <v>2675</v>
      </c>
      <c r="N41" s="14">
        <v>2675</v>
      </c>
      <c r="O41" s="14">
        <v>2675</v>
      </c>
      <c r="P41" s="14">
        <v>2675</v>
      </c>
      <c r="Q41" s="67"/>
    </row>
    <row r="42" spans="1:17" ht="23.25" customHeight="1">
      <c r="A42" s="28"/>
      <c r="B42" s="77"/>
      <c r="C42" s="76"/>
      <c r="D42" s="78"/>
      <c r="E42" s="79">
        <v>2675</v>
      </c>
      <c r="F42" s="79">
        <v>2675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9"/>
    </row>
    <row r="43" spans="1:17" ht="22.5" customHeight="1">
      <c r="A43" s="58" t="s">
        <v>65</v>
      </c>
      <c r="B43" s="54" t="s">
        <v>18</v>
      </c>
      <c r="C43" s="9" t="s">
        <v>19</v>
      </c>
      <c r="D43" s="9">
        <v>1</v>
      </c>
      <c r="E43" s="10"/>
      <c r="F43" s="10"/>
      <c r="G43" s="10">
        <v>1</v>
      </c>
      <c r="H43" s="10"/>
      <c r="I43" s="10"/>
      <c r="J43" s="10">
        <v>1</v>
      </c>
      <c r="K43" s="10"/>
      <c r="L43" s="10"/>
      <c r="M43" s="10">
        <v>1</v>
      </c>
      <c r="N43" s="10"/>
      <c r="O43" s="10"/>
      <c r="P43" s="10"/>
      <c r="Q43" s="66"/>
    </row>
    <row r="44" spans="1:17" ht="22.5" customHeight="1">
      <c r="A44" s="60"/>
      <c r="B44" s="55"/>
      <c r="C44" s="11" t="s">
        <v>20</v>
      </c>
      <c r="D44" s="12">
        <f>SUM(E44:P44)</f>
        <v>16160</v>
      </c>
      <c r="E44" s="14"/>
      <c r="F44" s="14"/>
      <c r="G44" s="14">
        <v>5500</v>
      </c>
      <c r="H44" s="14"/>
      <c r="I44" s="14"/>
      <c r="J44" s="14">
        <v>5500</v>
      </c>
      <c r="K44" s="14"/>
      <c r="L44" s="14"/>
      <c r="M44" s="14">
        <v>5160</v>
      </c>
      <c r="N44" s="14"/>
      <c r="O44" s="14"/>
      <c r="P44" s="14"/>
      <c r="Q44" s="67"/>
    </row>
    <row r="45" spans="1:17" ht="22.5" customHeight="1">
      <c r="A45" s="58" t="s">
        <v>66</v>
      </c>
      <c r="B45" s="54" t="s">
        <v>18</v>
      </c>
      <c r="C45" s="9" t="s">
        <v>19</v>
      </c>
      <c r="D45" s="9">
        <v>1</v>
      </c>
      <c r="E45" s="10"/>
      <c r="F45" s="10"/>
      <c r="G45" s="10">
        <v>1</v>
      </c>
      <c r="H45" s="10"/>
      <c r="I45" s="10"/>
      <c r="J45" s="10">
        <v>1</v>
      </c>
      <c r="K45" s="10"/>
      <c r="L45" s="10"/>
      <c r="M45" s="10">
        <v>1</v>
      </c>
      <c r="N45" s="10"/>
      <c r="O45" s="10"/>
      <c r="P45" s="10"/>
      <c r="Q45" s="66"/>
    </row>
    <row r="46" spans="1:17" ht="22.5" customHeight="1">
      <c r="A46" s="60"/>
      <c r="B46" s="55"/>
      <c r="C46" s="11" t="s">
        <v>20</v>
      </c>
      <c r="D46" s="12">
        <f>SUM(E46:P46)</f>
        <v>17000</v>
      </c>
      <c r="E46" s="14"/>
      <c r="F46" s="14"/>
      <c r="G46" s="14">
        <v>5500</v>
      </c>
      <c r="H46" s="14"/>
      <c r="I46" s="14"/>
      <c r="J46" s="14">
        <v>5500</v>
      </c>
      <c r="K46" s="14"/>
      <c r="L46" s="14"/>
      <c r="M46" s="14">
        <v>6000</v>
      </c>
      <c r="N46" s="14"/>
      <c r="O46" s="14"/>
      <c r="P46" s="14"/>
      <c r="Q46" s="67"/>
    </row>
    <row r="47" spans="1:17" ht="22.5" customHeight="1">
      <c r="A47" s="58" t="s">
        <v>68</v>
      </c>
      <c r="B47" s="54" t="s">
        <v>18</v>
      </c>
      <c r="C47" s="9" t="s">
        <v>19</v>
      </c>
      <c r="D47" s="9">
        <v>1</v>
      </c>
      <c r="E47" s="10"/>
      <c r="F47" s="10"/>
      <c r="G47" s="10">
        <v>1</v>
      </c>
      <c r="H47" s="10"/>
      <c r="I47" s="10"/>
      <c r="J47" s="10">
        <v>1</v>
      </c>
      <c r="K47" s="10"/>
      <c r="L47" s="10"/>
      <c r="M47" s="10">
        <v>1</v>
      </c>
      <c r="N47" s="10"/>
      <c r="O47" s="10"/>
      <c r="P47" s="10"/>
      <c r="Q47" s="66"/>
    </row>
    <row r="48" spans="1:17" ht="22.5" customHeight="1">
      <c r="A48" s="60"/>
      <c r="B48" s="55"/>
      <c r="C48" s="11" t="s">
        <v>20</v>
      </c>
      <c r="D48" s="12">
        <f>SUM(E48:P48)</f>
        <v>9000</v>
      </c>
      <c r="E48" s="14"/>
      <c r="F48" s="14"/>
      <c r="G48" s="14">
        <v>3000</v>
      </c>
      <c r="H48" s="14"/>
      <c r="I48" s="14"/>
      <c r="J48" s="14">
        <v>3000</v>
      </c>
      <c r="K48" s="14"/>
      <c r="L48" s="14"/>
      <c r="M48" s="14">
        <v>3000</v>
      </c>
      <c r="N48" s="14"/>
      <c r="O48" s="14"/>
      <c r="P48" s="14"/>
      <c r="Q48" s="67"/>
    </row>
    <row r="49" spans="1:17" ht="22.5" customHeight="1">
      <c r="A49" s="28"/>
      <c r="B49" s="77"/>
      <c r="C49" s="76"/>
      <c r="D49" s="78"/>
      <c r="E49" s="79">
        <v>700</v>
      </c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29"/>
    </row>
    <row r="50" spans="1:17" ht="22.5" customHeight="1">
      <c r="A50" s="58" t="s">
        <v>67</v>
      </c>
      <c r="B50" s="54" t="s">
        <v>18</v>
      </c>
      <c r="C50" s="9" t="s">
        <v>19</v>
      </c>
      <c r="D50" s="9">
        <v>1</v>
      </c>
      <c r="E50" s="10"/>
      <c r="F50" s="10"/>
      <c r="G50" s="10"/>
      <c r="H50" s="10">
        <v>1</v>
      </c>
      <c r="I50" s="10"/>
      <c r="J50" s="10"/>
      <c r="K50" s="10"/>
      <c r="L50" s="10"/>
      <c r="M50" s="10">
        <v>1</v>
      </c>
      <c r="N50" s="10"/>
      <c r="O50" s="10"/>
      <c r="P50" s="10"/>
      <c r="Q50" s="66"/>
    </row>
    <row r="51" spans="1:17" ht="22.5" customHeight="1">
      <c r="A51" s="60"/>
      <c r="B51" s="55"/>
      <c r="C51" s="11" t="s">
        <v>20</v>
      </c>
      <c r="D51" s="12">
        <f>SUM(E51:P51)</f>
        <v>7200</v>
      </c>
      <c r="E51" s="14"/>
      <c r="F51" s="14"/>
      <c r="G51" s="14"/>
      <c r="H51" s="14">
        <v>3600</v>
      </c>
      <c r="I51" s="14"/>
      <c r="J51" s="14"/>
      <c r="K51" s="14"/>
      <c r="L51" s="14"/>
      <c r="M51" s="14">
        <v>3600</v>
      </c>
      <c r="N51" s="14"/>
      <c r="O51" s="14"/>
      <c r="P51" s="14"/>
      <c r="Q51" s="67"/>
    </row>
    <row r="52" spans="1:17" ht="22.5" customHeight="1">
      <c r="A52" s="28"/>
      <c r="B52" s="77"/>
      <c r="C52" s="76"/>
      <c r="D52" s="78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29"/>
    </row>
    <row r="53" spans="1:17" ht="22.5" customHeight="1">
      <c r="A53" s="58" t="s">
        <v>69</v>
      </c>
      <c r="B53" s="54" t="s">
        <v>18</v>
      </c>
      <c r="C53" s="9" t="s">
        <v>19</v>
      </c>
      <c r="D53" s="9">
        <v>1</v>
      </c>
      <c r="E53" s="10"/>
      <c r="F53" s="10"/>
      <c r="G53" s="10"/>
      <c r="H53" s="10">
        <v>1</v>
      </c>
      <c r="I53" s="10"/>
      <c r="J53" s="10"/>
      <c r="K53" s="10"/>
      <c r="L53" s="10"/>
      <c r="M53" s="10">
        <v>1</v>
      </c>
      <c r="N53" s="10"/>
      <c r="O53" s="10"/>
      <c r="P53" s="10"/>
      <c r="Q53" s="66"/>
    </row>
    <row r="54" spans="1:17" ht="22.5" customHeight="1">
      <c r="A54" s="60"/>
      <c r="B54" s="55"/>
      <c r="C54" s="11" t="s">
        <v>20</v>
      </c>
      <c r="D54" s="12">
        <f>SUM(E54:P54)</f>
        <v>10000</v>
      </c>
      <c r="E54" s="14"/>
      <c r="F54" s="14"/>
      <c r="G54" s="14"/>
      <c r="H54" s="14">
        <v>5000</v>
      </c>
      <c r="I54" s="14"/>
      <c r="J54" s="14"/>
      <c r="K54" s="14"/>
      <c r="L54" s="14"/>
      <c r="M54" s="14">
        <v>5000</v>
      </c>
      <c r="N54" s="14"/>
      <c r="O54" s="14"/>
      <c r="P54" s="14"/>
      <c r="Q54" s="67"/>
    </row>
    <row r="55" spans="1:17" ht="22.5" customHeight="1">
      <c r="A55" s="58" t="s">
        <v>81</v>
      </c>
      <c r="B55" s="54" t="s">
        <v>18</v>
      </c>
      <c r="C55" s="9" t="s">
        <v>19</v>
      </c>
      <c r="D55" s="9">
        <v>1</v>
      </c>
      <c r="E55" s="10">
        <v>1</v>
      </c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>
        <v>1</v>
      </c>
      <c r="M55" s="10">
        <v>1</v>
      </c>
      <c r="N55" s="10">
        <v>1</v>
      </c>
      <c r="O55" s="10">
        <v>1</v>
      </c>
      <c r="P55" s="10">
        <v>1</v>
      </c>
      <c r="Q55" s="66"/>
    </row>
    <row r="56" spans="1:17" ht="22.5" customHeight="1">
      <c r="A56" s="60"/>
      <c r="B56" s="55"/>
      <c r="C56" s="11" t="s">
        <v>20</v>
      </c>
      <c r="D56" s="12">
        <f>SUM(E56:P56)</f>
        <v>3600</v>
      </c>
      <c r="E56" s="14">
        <v>300</v>
      </c>
      <c r="F56" s="14">
        <v>300</v>
      </c>
      <c r="G56" s="14">
        <v>300</v>
      </c>
      <c r="H56" s="14">
        <v>300</v>
      </c>
      <c r="I56" s="14">
        <v>300</v>
      </c>
      <c r="J56" s="14">
        <v>300</v>
      </c>
      <c r="K56" s="14">
        <v>300</v>
      </c>
      <c r="L56" s="14">
        <v>300</v>
      </c>
      <c r="M56" s="14">
        <v>300</v>
      </c>
      <c r="N56" s="14">
        <v>300</v>
      </c>
      <c r="O56" s="14">
        <v>300</v>
      </c>
      <c r="P56" s="14">
        <v>300</v>
      </c>
      <c r="Q56" s="67"/>
    </row>
    <row r="57" spans="1:17" ht="22.5" customHeight="1">
      <c r="A57" s="28"/>
      <c r="B57" s="77"/>
      <c r="C57" s="76"/>
      <c r="D57" s="78"/>
      <c r="E57" s="79">
        <v>300</v>
      </c>
      <c r="F57" s="79">
        <v>300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29"/>
    </row>
    <row r="58" spans="1:17" ht="22.5" customHeight="1">
      <c r="A58" s="58" t="s">
        <v>82</v>
      </c>
      <c r="B58" s="54" t="s">
        <v>18</v>
      </c>
      <c r="C58" s="9" t="s">
        <v>19</v>
      </c>
      <c r="D58" s="9"/>
      <c r="E58" s="10"/>
      <c r="F58" s="10"/>
      <c r="G58" s="10"/>
      <c r="H58" s="10">
        <v>1</v>
      </c>
      <c r="I58" s="10"/>
      <c r="J58" s="10"/>
      <c r="K58" s="10"/>
      <c r="L58" s="10"/>
      <c r="M58" s="10"/>
      <c r="N58" s="10"/>
      <c r="O58" s="10"/>
      <c r="P58" s="10"/>
      <c r="Q58" s="56"/>
    </row>
    <row r="59" spans="1:17" ht="22.5" customHeight="1">
      <c r="A59" s="60"/>
      <c r="B59" s="55"/>
      <c r="C59" s="11" t="s">
        <v>20</v>
      </c>
      <c r="D59" s="12">
        <f>SUM(E59:P59)</f>
        <v>10000</v>
      </c>
      <c r="E59" s="14"/>
      <c r="F59" s="14"/>
      <c r="G59" s="14"/>
      <c r="H59" s="14">
        <v>10000</v>
      </c>
      <c r="I59" s="14"/>
      <c r="J59" s="14"/>
      <c r="K59" s="14"/>
      <c r="L59" s="14"/>
      <c r="M59" s="14"/>
      <c r="N59" s="14"/>
      <c r="O59" s="14"/>
      <c r="P59" s="14"/>
      <c r="Q59" s="57"/>
    </row>
    <row r="60" spans="1:17" ht="22.5" customHeight="1">
      <c r="A60" s="58" t="s">
        <v>80</v>
      </c>
      <c r="B60" s="54" t="s">
        <v>18</v>
      </c>
      <c r="C60" s="9" t="s">
        <v>19</v>
      </c>
      <c r="D60" s="9"/>
      <c r="E60" s="10"/>
      <c r="F60" s="10"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56" t="s">
        <v>110</v>
      </c>
    </row>
    <row r="61" spans="1:17" ht="22.5" customHeight="1">
      <c r="A61" s="60"/>
      <c r="B61" s="55"/>
      <c r="C61" s="11" t="s">
        <v>20</v>
      </c>
      <c r="D61" s="12">
        <f>SUM(E61:P61)</f>
        <v>70000</v>
      </c>
      <c r="E61" s="14"/>
      <c r="F61" s="14">
        <v>70000</v>
      </c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57"/>
    </row>
    <row r="62" spans="1:17" ht="22.5" customHeight="1">
      <c r="A62" s="28"/>
      <c r="B62" s="77"/>
      <c r="C62" s="76"/>
      <c r="D62" s="78"/>
      <c r="E62" s="79"/>
      <c r="F62" s="79">
        <v>70000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27"/>
    </row>
    <row r="63" spans="1:17" ht="24.75" customHeight="1">
      <c r="A63" s="58" t="s">
        <v>83</v>
      </c>
      <c r="B63" s="54" t="s">
        <v>18</v>
      </c>
      <c r="C63" s="9" t="s">
        <v>19</v>
      </c>
      <c r="D63" s="9">
        <v>1</v>
      </c>
      <c r="E63" s="10"/>
      <c r="F63" s="10"/>
      <c r="G63" s="10">
        <v>1</v>
      </c>
      <c r="H63" s="10"/>
      <c r="I63" s="10"/>
      <c r="J63" s="10"/>
      <c r="K63" s="10"/>
      <c r="L63" s="10"/>
      <c r="M63" s="10"/>
      <c r="N63" s="10"/>
      <c r="O63" s="10"/>
      <c r="P63" s="10"/>
      <c r="Q63" s="56"/>
    </row>
    <row r="64" spans="1:17" ht="24.75" customHeight="1">
      <c r="A64" s="60"/>
      <c r="B64" s="55"/>
      <c r="C64" s="11" t="s">
        <v>20</v>
      </c>
      <c r="D64" s="12">
        <f>SUM(E64:P64)</f>
        <v>100000</v>
      </c>
      <c r="E64" s="14"/>
      <c r="F64" s="14"/>
      <c r="G64" s="14">
        <v>100000</v>
      </c>
      <c r="H64" s="14"/>
      <c r="I64" s="14"/>
      <c r="J64" s="14"/>
      <c r="K64" s="14"/>
      <c r="L64" s="14"/>
      <c r="M64" s="14"/>
      <c r="N64" s="14"/>
      <c r="O64" s="14"/>
      <c r="P64" s="14"/>
      <c r="Q64" s="57"/>
    </row>
    <row r="65" spans="1:17" ht="35.25" customHeight="1">
      <c r="A65" s="58" t="s">
        <v>97</v>
      </c>
      <c r="B65" s="54" t="s">
        <v>76</v>
      </c>
      <c r="C65" s="9" t="s">
        <v>19</v>
      </c>
      <c r="D65" s="9">
        <v>1</v>
      </c>
      <c r="E65" s="10"/>
      <c r="F65" s="19" t="s">
        <v>77</v>
      </c>
      <c r="G65" s="19"/>
      <c r="H65" s="10"/>
      <c r="I65" s="10" t="s">
        <v>78</v>
      </c>
      <c r="J65" s="10"/>
      <c r="K65" s="10"/>
      <c r="L65" s="10" t="s">
        <v>77</v>
      </c>
      <c r="M65" s="10"/>
      <c r="N65" s="10"/>
      <c r="O65" s="10" t="s">
        <v>77</v>
      </c>
      <c r="P65" s="10"/>
      <c r="Q65" s="56"/>
    </row>
    <row r="66" spans="1:17" ht="35.25" customHeight="1">
      <c r="A66" s="60"/>
      <c r="B66" s="55"/>
      <c r="C66" s="11" t="s">
        <v>20</v>
      </c>
      <c r="D66" s="12">
        <f>SUM(E66:P66)</f>
        <v>40000</v>
      </c>
      <c r="E66" s="14"/>
      <c r="F66" s="14">
        <v>10000</v>
      </c>
      <c r="G66" s="14"/>
      <c r="H66" s="14"/>
      <c r="I66" s="14">
        <v>10000</v>
      </c>
      <c r="J66" s="14"/>
      <c r="K66" s="14"/>
      <c r="L66" s="14">
        <v>10000</v>
      </c>
      <c r="M66" s="14"/>
      <c r="N66" s="14"/>
      <c r="O66" s="14">
        <v>10000</v>
      </c>
      <c r="P66" s="14"/>
      <c r="Q66" s="57"/>
    </row>
    <row r="67" spans="1:17" s="6" customFormat="1" ht="45" customHeight="1">
      <c r="A67" s="74" t="s">
        <v>84</v>
      </c>
      <c r="B67" s="71" t="s">
        <v>76</v>
      </c>
      <c r="C67" s="20" t="s">
        <v>19</v>
      </c>
      <c r="D67" s="20">
        <v>1</v>
      </c>
      <c r="E67" s="21"/>
      <c r="F67" s="21" t="s">
        <v>79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66" t="s">
        <v>103</v>
      </c>
    </row>
    <row r="68" spans="1:17" s="6" customFormat="1" ht="45" customHeight="1">
      <c r="A68" s="75"/>
      <c r="B68" s="72"/>
      <c r="C68" s="22" t="s">
        <v>20</v>
      </c>
      <c r="D68" s="23">
        <f>SUM(E68:P68)</f>
        <v>0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67"/>
    </row>
    <row r="69" spans="1:17" s="6" customFormat="1" ht="23.25" customHeight="1">
      <c r="A69" s="74" t="s">
        <v>85</v>
      </c>
      <c r="B69" s="71" t="s">
        <v>18</v>
      </c>
      <c r="C69" s="20" t="s">
        <v>19</v>
      </c>
      <c r="D69" s="20">
        <v>1</v>
      </c>
      <c r="E69" s="21">
        <v>1</v>
      </c>
      <c r="F69" s="21">
        <v>1</v>
      </c>
      <c r="G69" s="21">
        <v>1</v>
      </c>
      <c r="H69" s="21">
        <v>1</v>
      </c>
      <c r="I69" s="21">
        <v>1</v>
      </c>
      <c r="J69" s="21">
        <v>1</v>
      </c>
      <c r="K69" s="21">
        <v>1</v>
      </c>
      <c r="L69" s="21">
        <v>1</v>
      </c>
      <c r="M69" s="21">
        <v>1</v>
      </c>
      <c r="N69" s="21">
        <v>1</v>
      </c>
      <c r="O69" s="21">
        <v>1</v>
      </c>
      <c r="P69" s="21">
        <v>1</v>
      </c>
      <c r="Q69" s="66"/>
    </row>
    <row r="70" spans="1:17" s="6" customFormat="1" ht="23.25" customHeight="1">
      <c r="A70" s="75"/>
      <c r="B70" s="72"/>
      <c r="C70" s="22" t="s">
        <v>20</v>
      </c>
      <c r="D70" s="23">
        <f>SUM(E70:P70)</f>
        <v>170240</v>
      </c>
      <c r="E70" s="24">
        <v>10240</v>
      </c>
      <c r="F70" s="24">
        <v>60000</v>
      </c>
      <c r="G70" s="24">
        <v>10000</v>
      </c>
      <c r="H70" s="24">
        <v>10000</v>
      </c>
      <c r="I70" s="24">
        <v>10000</v>
      </c>
      <c r="J70" s="24">
        <v>10000</v>
      </c>
      <c r="K70" s="24">
        <v>10000</v>
      </c>
      <c r="L70" s="24">
        <v>10000</v>
      </c>
      <c r="M70" s="24">
        <v>10000</v>
      </c>
      <c r="N70" s="24">
        <v>10000</v>
      </c>
      <c r="O70" s="24">
        <v>10000</v>
      </c>
      <c r="P70" s="24">
        <v>10000</v>
      </c>
      <c r="Q70" s="67"/>
    </row>
    <row r="71" spans="1:17" s="6" customFormat="1" ht="23.25" customHeight="1">
      <c r="A71" s="30"/>
      <c r="B71" s="92"/>
      <c r="C71" s="93"/>
      <c r="D71" s="94"/>
      <c r="E71" s="95">
        <v>57013</v>
      </c>
      <c r="F71" s="95">
        <v>43913</v>
      </c>
      <c r="G71" s="95" t="s">
        <v>111</v>
      </c>
      <c r="H71" s="95"/>
      <c r="I71" s="95"/>
      <c r="J71" s="95"/>
      <c r="K71" s="95"/>
      <c r="L71" s="95"/>
      <c r="M71" s="95"/>
      <c r="N71" s="95"/>
      <c r="O71" s="95"/>
      <c r="P71" s="95"/>
      <c r="Q71" s="29"/>
    </row>
    <row r="72" spans="1:17" s="6" customFormat="1" ht="23.25" customHeight="1">
      <c r="A72" s="58" t="s">
        <v>99</v>
      </c>
      <c r="B72" s="54" t="s">
        <v>76</v>
      </c>
      <c r="C72" s="20" t="s">
        <v>19</v>
      </c>
      <c r="D72" s="20" t="s">
        <v>102</v>
      </c>
      <c r="E72" s="21"/>
      <c r="F72" s="21"/>
      <c r="G72" s="21" t="s">
        <v>101</v>
      </c>
      <c r="H72" s="21"/>
      <c r="I72" s="21"/>
      <c r="J72" s="21"/>
      <c r="K72" s="21"/>
      <c r="L72" s="21"/>
      <c r="M72" s="21"/>
      <c r="N72" s="21" t="s">
        <v>101</v>
      </c>
      <c r="O72" s="21"/>
      <c r="P72" s="21"/>
      <c r="Q72" s="56"/>
    </row>
    <row r="73" spans="1:17" s="6" customFormat="1" ht="23.25" customHeight="1">
      <c r="A73" s="60"/>
      <c r="B73" s="55"/>
      <c r="C73" s="22" t="s">
        <v>20</v>
      </c>
      <c r="D73" s="12">
        <f>SUM(E73:P73)</f>
        <v>60000</v>
      </c>
      <c r="E73" s="14"/>
      <c r="F73" s="14"/>
      <c r="G73" s="14">
        <v>30000</v>
      </c>
      <c r="H73" s="14"/>
      <c r="I73" s="14"/>
      <c r="J73" s="14"/>
      <c r="K73" s="14"/>
      <c r="L73" s="14"/>
      <c r="M73" s="14"/>
      <c r="N73" s="14">
        <v>30000</v>
      </c>
      <c r="O73" s="14"/>
      <c r="P73" s="14"/>
      <c r="Q73" s="57"/>
    </row>
    <row r="74" spans="1:17" s="6" customFormat="1" ht="33.75" customHeight="1">
      <c r="A74" s="58" t="s">
        <v>100</v>
      </c>
      <c r="B74" s="54" t="s">
        <v>18</v>
      </c>
      <c r="C74" s="20" t="s">
        <v>19</v>
      </c>
      <c r="D74" s="20">
        <v>1</v>
      </c>
      <c r="E74" s="21"/>
      <c r="F74" s="21">
        <v>1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56"/>
    </row>
    <row r="75" spans="1:17" s="6" customFormat="1" ht="33.75" customHeight="1">
      <c r="A75" s="60"/>
      <c r="B75" s="55"/>
      <c r="C75" s="22" t="s">
        <v>20</v>
      </c>
      <c r="D75" s="12">
        <f>SUM(E75:P75)</f>
        <v>20000</v>
      </c>
      <c r="E75" s="14"/>
      <c r="F75" s="14">
        <v>20000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57"/>
    </row>
    <row r="76" spans="1:17" s="6" customFormat="1" ht="33.75" customHeight="1">
      <c r="A76" s="28"/>
      <c r="B76" s="77"/>
      <c r="C76" s="93"/>
      <c r="D76" s="78"/>
      <c r="E76" s="79"/>
      <c r="F76" s="79">
        <v>20000</v>
      </c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27"/>
    </row>
    <row r="77" spans="1:17" s="6" customFormat="1" ht="33.75" customHeight="1">
      <c r="A77" s="58" t="s">
        <v>104</v>
      </c>
      <c r="B77" s="54" t="s">
        <v>76</v>
      </c>
      <c r="C77" s="20" t="s">
        <v>19</v>
      </c>
      <c r="D77" s="26" t="s">
        <v>101</v>
      </c>
      <c r="E77" s="21"/>
      <c r="F77" s="21"/>
      <c r="G77" s="21" t="s">
        <v>101</v>
      </c>
      <c r="H77" s="21"/>
      <c r="I77" s="21"/>
      <c r="J77" s="21"/>
      <c r="K77" s="21"/>
      <c r="L77" s="21"/>
      <c r="M77" s="21"/>
      <c r="N77" s="21"/>
      <c r="O77" s="21"/>
      <c r="P77" s="21"/>
      <c r="Q77" s="56"/>
    </row>
    <row r="78" spans="1:17" s="6" customFormat="1" ht="33.75" customHeight="1">
      <c r="A78" s="60"/>
      <c r="B78" s="55"/>
      <c r="C78" s="22" t="s">
        <v>20</v>
      </c>
      <c r="D78" s="12">
        <f>SUM(E78:P78)</f>
        <v>10000</v>
      </c>
      <c r="E78" s="14"/>
      <c r="F78" s="14"/>
      <c r="G78" s="14">
        <v>10000</v>
      </c>
      <c r="H78" s="14"/>
      <c r="I78" s="14"/>
      <c r="J78" s="14"/>
      <c r="K78" s="14"/>
      <c r="L78" s="14"/>
      <c r="M78" s="14"/>
      <c r="N78" s="14"/>
      <c r="O78" s="14"/>
      <c r="P78" s="14"/>
      <c r="Q78" s="57"/>
    </row>
    <row r="79" spans="1:17" s="6" customFormat="1" ht="20.25" customHeight="1">
      <c r="A79" s="69" t="s">
        <v>70</v>
      </c>
      <c r="B79" s="71" t="s">
        <v>18</v>
      </c>
      <c r="C79" s="20" t="s">
        <v>19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66" t="s">
        <v>75</v>
      </c>
    </row>
    <row r="80" spans="1:17" s="6" customFormat="1" ht="20.25" customHeight="1">
      <c r="A80" s="70"/>
      <c r="B80" s="72"/>
      <c r="C80" s="22" t="s">
        <v>20</v>
      </c>
      <c r="D80" s="23">
        <f>SUM(E80:P80)</f>
        <v>151600</v>
      </c>
      <c r="E80" s="25">
        <f>E82+E84+E86+E88</f>
        <v>0</v>
      </c>
      <c r="F80" s="25">
        <f t="shared" ref="F80:P80" si="1">F82+F84+F86+F88</f>
        <v>25000</v>
      </c>
      <c r="G80" s="25">
        <f t="shared" si="1"/>
        <v>3900</v>
      </c>
      <c r="H80" s="25">
        <f t="shared" si="1"/>
        <v>28300</v>
      </c>
      <c r="I80" s="25">
        <f t="shared" si="1"/>
        <v>28300</v>
      </c>
      <c r="J80" s="25">
        <f t="shared" si="1"/>
        <v>28300</v>
      </c>
      <c r="K80" s="25">
        <f t="shared" si="1"/>
        <v>6300</v>
      </c>
      <c r="L80" s="25">
        <f t="shared" si="1"/>
        <v>6300</v>
      </c>
      <c r="M80" s="25">
        <f t="shared" si="1"/>
        <v>6300</v>
      </c>
      <c r="N80" s="25">
        <f t="shared" si="1"/>
        <v>6300</v>
      </c>
      <c r="O80" s="25">
        <f t="shared" si="1"/>
        <v>6300</v>
      </c>
      <c r="P80" s="25">
        <f t="shared" si="1"/>
        <v>6300</v>
      </c>
      <c r="Q80" s="67"/>
    </row>
    <row r="81" spans="1:17" s="6" customFormat="1" ht="20.25" customHeight="1">
      <c r="A81" s="58" t="s">
        <v>71</v>
      </c>
      <c r="B81" s="54" t="s">
        <v>18</v>
      </c>
      <c r="C81" s="20" t="s">
        <v>19</v>
      </c>
      <c r="D81" s="20">
        <v>1</v>
      </c>
      <c r="E81" s="21"/>
      <c r="F81" s="21">
        <v>1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56"/>
    </row>
    <row r="82" spans="1:17" ht="20.25" customHeight="1">
      <c r="A82" s="60"/>
      <c r="B82" s="55"/>
      <c r="C82" s="11" t="s">
        <v>20</v>
      </c>
      <c r="D82" s="12">
        <f>SUM(E82:P82)</f>
        <v>25000</v>
      </c>
      <c r="E82" s="14"/>
      <c r="F82" s="14">
        <v>25000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57"/>
    </row>
    <row r="83" spans="1:17" ht="20.25" customHeight="1">
      <c r="A83" s="58" t="s">
        <v>72</v>
      </c>
      <c r="B83" s="54" t="s">
        <v>18</v>
      </c>
      <c r="C83" s="9" t="s">
        <v>19</v>
      </c>
      <c r="D83" s="9">
        <v>1</v>
      </c>
      <c r="E83" s="10"/>
      <c r="F83" s="10"/>
      <c r="G83" s="10">
        <v>1</v>
      </c>
      <c r="H83" s="10"/>
      <c r="I83" s="10"/>
      <c r="J83" s="10"/>
      <c r="K83" s="10"/>
      <c r="L83" s="10"/>
      <c r="M83" s="10"/>
      <c r="N83" s="10"/>
      <c r="O83" s="10"/>
      <c r="P83" s="10"/>
      <c r="Q83" s="56"/>
    </row>
    <row r="84" spans="1:17" ht="20.25" customHeight="1">
      <c r="A84" s="60"/>
      <c r="B84" s="55"/>
      <c r="C84" s="11" t="s">
        <v>20</v>
      </c>
      <c r="D84" s="12">
        <f>SUM(E84:P84)</f>
        <v>3900</v>
      </c>
      <c r="E84" s="14"/>
      <c r="F84" s="14"/>
      <c r="G84" s="14">
        <v>3900</v>
      </c>
      <c r="H84" s="14"/>
      <c r="I84" s="14"/>
      <c r="J84" s="14"/>
      <c r="K84" s="14"/>
      <c r="L84" s="14"/>
      <c r="M84" s="14"/>
      <c r="N84" s="14"/>
      <c r="O84" s="14"/>
      <c r="P84" s="14"/>
      <c r="Q84" s="57"/>
    </row>
    <row r="85" spans="1:17" ht="20.25" customHeight="1">
      <c r="A85" s="58" t="s">
        <v>73</v>
      </c>
      <c r="B85" s="54" t="s">
        <v>18</v>
      </c>
      <c r="C85" s="9" t="s">
        <v>19</v>
      </c>
      <c r="D85" s="9">
        <v>3</v>
      </c>
      <c r="E85" s="10"/>
      <c r="F85" s="10"/>
      <c r="G85" s="10"/>
      <c r="H85" s="10">
        <v>1</v>
      </c>
      <c r="I85" s="10">
        <v>1</v>
      </c>
      <c r="J85" s="10">
        <v>1</v>
      </c>
      <c r="K85" s="10"/>
      <c r="L85" s="10"/>
      <c r="M85" s="10"/>
      <c r="N85" s="10"/>
      <c r="O85" s="10"/>
      <c r="P85" s="10"/>
      <c r="Q85" s="56"/>
    </row>
    <row r="86" spans="1:17" ht="20.25" customHeight="1">
      <c r="A86" s="60"/>
      <c r="B86" s="55"/>
      <c r="C86" s="11" t="s">
        <v>20</v>
      </c>
      <c r="D86" s="12">
        <f>SUM(E86:P86)</f>
        <v>66000</v>
      </c>
      <c r="E86" s="13"/>
      <c r="F86" s="13"/>
      <c r="G86" s="13"/>
      <c r="H86" s="13">
        <v>22000</v>
      </c>
      <c r="I86" s="13">
        <v>22000</v>
      </c>
      <c r="J86" s="13">
        <v>22000</v>
      </c>
      <c r="K86" s="13"/>
      <c r="L86" s="13"/>
      <c r="M86" s="13"/>
      <c r="N86" s="13"/>
      <c r="O86" s="13"/>
      <c r="P86" s="13"/>
      <c r="Q86" s="57"/>
    </row>
    <row r="87" spans="1:17" ht="20.25" customHeight="1">
      <c r="A87" s="58" t="s">
        <v>74</v>
      </c>
      <c r="B87" s="54" t="s">
        <v>18</v>
      </c>
      <c r="C87" s="9" t="s">
        <v>19</v>
      </c>
      <c r="D87" s="9">
        <v>9</v>
      </c>
      <c r="E87" s="10"/>
      <c r="F87" s="10"/>
      <c r="G87" s="10"/>
      <c r="H87" s="10">
        <v>1</v>
      </c>
      <c r="I87" s="10">
        <v>1</v>
      </c>
      <c r="J87" s="10">
        <v>1</v>
      </c>
      <c r="K87" s="10">
        <v>1</v>
      </c>
      <c r="L87" s="10">
        <v>1</v>
      </c>
      <c r="M87" s="10">
        <v>1</v>
      </c>
      <c r="N87" s="10">
        <v>1</v>
      </c>
      <c r="O87" s="10">
        <v>1</v>
      </c>
      <c r="P87" s="10">
        <v>1</v>
      </c>
      <c r="Q87" s="56"/>
    </row>
    <row r="88" spans="1:17" ht="20.25" customHeight="1">
      <c r="A88" s="60"/>
      <c r="B88" s="55"/>
      <c r="C88" s="11" t="s">
        <v>20</v>
      </c>
      <c r="D88" s="12">
        <f>SUM(E88:P88)</f>
        <v>56700</v>
      </c>
      <c r="E88" s="14"/>
      <c r="F88" s="14"/>
      <c r="G88" s="14"/>
      <c r="H88" s="14">
        <v>6300</v>
      </c>
      <c r="I88" s="14">
        <v>6300</v>
      </c>
      <c r="J88" s="14">
        <v>6300</v>
      </c>
      <c r="K88" s="14">
        <v>6300</v>
      </c>
      <c r="L88" s="14">
        <v>6300</v>
      </c>
      <c r="M88" s="14">
        <v>6300</v>
      </c>
      <c r="N88" s="14">
        <v>6300</v>
      </c>
      <c r="O88" s="14">
        <v>6300</v>
      </c>
      <c r="P88" s="14">
        <v>6300</v>
      </c>
      <c r="Q88" s="57"/>
    </row>
    <row r="89" spans="1:17" ht="19.5" customHeight="1">
      <c r="A89" s="34" t="s">
        <v>21</v>
      </c>
      <c r="B89" s="35"/>
      <c r="C89" s="36"/>
      <c r="D89" s="17">
        <f>SUM(E89:P89)</f>
        <v>1805500.0000000002</v>
      </c>
      <c r="E89" s="17">
        <f>E11+E19+E36+E80</f>
        <v>99656.6</v>
      </c>
      <c r="F89" s="17">
        <f>F11+F19+F36+F80</f>
        <v>274376.59999999998</v>
      </c>
      <c r="G89" s="17">
        <f>G11+G19+G36+G80</f>
        <v>257276.6</v>
      </c>
      <c r="H89" s="17">
        <f>H11+H19+H36+H80</f>
        <v>146276.6</v>
      </c>
      <c r="I89" s="17">
        <f>I11+I19+I36+I80</f>
        <v>137676.6</v>
      </c>
      <c r="J89" s="17">
        <f>J11+J19+J36+J80</f>
        <v>141676.6</v>
      </c>
      <c r="K89" s="17">
        <f>K11+K19+K36+K80</f>
        <v>105676.6</v>
      </c>
      <c r="L89" s="17">
        <f>L11+L19+L36+L80</f>
        <v>115676.6</v>
      </c>
      <c r="M89" s="17">
        <f>M11+M19+M36+M80</f>
        <v>128436.6</v>
      </c>
      <c r="N89" s="17">
        <f>N11+N19+N36+N80</f>
        <v>135676.6</v>
      </c>
      <c r="O89" s="17">
        <f>O11+O19+O36+O80</f>
        <v>115676.6</v>
      </c>
      <c r="P89" s="17">
        <f>P11+P19+P36+P80</f>
        <v>147417.4</v>
      </c>
      <c r="Q89" s="18"/>
    </row>
    <row r="90" spans="1:17" ht="19.5" customHeight="1">
      <c r="A90" s="34" t="s">
        <v>92</v>
      </c>
      <c r="B90" s="35"/>
      <c r="C90" s="35"/>
      <c r="D90" s="36"/>
      <c r="E90" s="37">
        <f>E89+F89+G89</f>
        <v>631309.79999999993</v>
      </c>
      <c r="F90" s="38"/>
      <c r="G90" s="39"/>
      <c r="H90" s="40">
        <f>H89+I89+J89</f>
        <v>425629.80000000005</v>
      </c>
      <c r="I90" s="41"/>
      <c r="J90" s="42"/>
      <c r="K90" s="40">
        <f>K89+L89+M89</f>
        <v>349789.80000000005</v>
      </c>
      <c r="L90" s="41"/>
      <c r="M90" s="42"/>
      <c r="N90" s="40">
        <f>N89+O89+P89</f>
        <v>398770.6</v>
      </c>
      <c r="O90" s="41"/>
      <c r="P90" s="42"/>
      <c r="Q90" s="18"/>
    </row>
    <row r="91" spans="1:17" ht="19.5" customHeight="1">
      <c r="A91" s="34" t="s">
        <v>91</v>
      </c>
      <c r="B91" s="35"/>
      <c r="C91" s="35"/>
      <c r="D91" s="36"/>
      <c r="E91" s="43">
        <f>E90*100/D89</f>
        <v>34.965926336194954</v>
      </c>
      <c r="F91" s="44"/>
      <c r="G91" s="45"/>
      <c r="H91" s="31">
        <f>H90*100/D89</f>
        <v>23.574068125173085</v>
      </c>
      <c r="I91" s="32"/>
      <c r="J91" s="33"/>
      <c r="K91" s="31">
        <f>K90*100/D89</f>
        <v>19.373569648296872</v>
      </c>
      <c r="L91" s="32"/>
      <c r="M91" s="33"/>
      <c r="N91" s="31">
        <f>N90*100/D89</f>
        <v>22.086435890335085</v>
      </c>
      <c r="O91" s="32"/>
      <c r="P91" s="33"/>
      <c r="Q91" s="18"/>
    </row>
  </sheetData>
  <mergeCells count="115">
    <mergeCell ref="E14:P14"/>
    <mergeCell ref="E17:P17"/>
    <mergeCell ref="A1:Q1"/>
    <mergeCell ref="A2:Q2"/>
    <mergeCell ref="A8:A9"/>
    <mergeCell ref="C8:C9"/>
    <mergeCell ref="E8:P8"/>
    <mergeCell ref="Q8:Q9"/>
    <mergeCell ref="Q58:Q59"/>
    <mergeCell ref="A10:A11"/>
    <mergeCell ref="B10:B11"/>
    <mergeCell ref="Q10:Q11"/>
    <mergeCell ref="A58:A59"/>
    <mergeCell ref="B58:B59"/>
    <mergeCell ref="A12:A13"/>
    <mergeCell ref="B12:B13"/>
    <mergeCell ref="Q12:Q13"/>
    <mergeCell ref="A23:A24"/>
    <mergeCell ref="A15:A16"/>
    <mergeCell ref="B15:B16"/>
    <mergeCell ref="Q15:Q16"/>
    <mergeCell ref="A18:A19"/>
    <mergeCell ref="B18:B19"/>
    <mergeCell ref="Q18:Q19"/>
    <mergeCell ref="B23:B24"/>
    <mergeCell ref="Q23:Q24"/>
    <mergeCell ref="Q83:Q84"/>
    <mergeCell ref="Q26:Q27"/>
    <mergeCell ref="A29:A30"/>
    <mergeCell ref="B29:B30"/>
    <mergeCell ref="Q29:Q30"/>
    <mergeCell ref="A32:A33"/>
    <mergeCell ref="B32:B33"/>
    <mergeCell ref="Q32:Q33"/>
    <mergeCell ref="A35:A36"/>
    <mergeCell ref="B35:B36"/>
    <mergeCell ref="Q35:Q36"/>
    <mergeCell ref="A69:A70"/>
    <mergeCell ref="B69:B70"/>
    <mergeCell ref="Q69:Q70"/>
    <mergeCell ref="A65:A66"/>
    <mergeCell ref="B65:B66"/>
    <mergeCell ref="Q65:Q66"/>
    <mergeCell ref="A67:A68"/>
    <mergeCell ref="B67:B68"/>
    <mergeCell ref="A26:A27"/>
    <mergeCell ref="B26:B27"/>
    <mergeCell ref="A50:A51"/>
    <mergeCell ref="B50:B51"/>
    <mergeCell ref="A87:A88"/>
    <mergeCell ref="B87:B88"/>
    <mergeCell ref="Q87:Q88"/>
    <mergeCell ref="A85:A86"/>
    <mergeCell ref="B85:B86"/>
    <mergeCell ref="Q85:Q86"/>
    <mergeCell ref="B60:B61"/>
    <mergeCell ref="Q60:Q61"/>
    <mergeCell ref="A81:A82"/>
    <mergeCell ref="B81:B82"/>
    <mergeCell ref="Q81:Q82"/>
    <mergeCell ref="Q67:Q68"/>
    <mergeCell ref="A63:A64"/>
    <mergeCell ref="B63:B64"/>
    <mergeCell ref="Q63:Q64"/>
    <mergeCell ref="A79:A80"/>
    <mergeCell ref="B79:B80"/>
    <mergeCell ref="Q79:Q80"/>
    <mergeCell ref="A60:A61"/>
    <mergeCell ref="A77:A78"/>
    <mergeCell ref="B77:B78"/>
    <mergeCell ref="Q77:Q78"/>
    <mergeCell ref="A83:A84"/>
    <mergeCell ref="B83:B84"/>
    <mergeCell ref="A20:A21"/>
    <mergeCell ref="B20:B21"/>
    <mergeCell ref="Q20:Q21"/>
    <mergeCell ref="A47:A48"/>
    <mergeCell ref="B47:B48"/>
    <mergeCell ref="Q47:Q48"/>
    <mergeCell ref="A37:A38"/>
    <mergeCell ref="B37:B38"/>
    <mergeCell ref="Q37:Q38"/>
    <mergeCell ref="A40:A41"/>
    <mergeCell ref="B40:B41"/>
    <mergeCell ref="Q40:Q41"/>
    <mergeCell ref="B43:B44"/>
    <mergeCell ref="Q43:Q44"/>
    <mergeCell ref="A45:A46"/>
    <mergeCell ref="B45:B46"/>
    <mergeCell ref="Q45:Q46"/>
    <mergeCell ref="A43:A44"/>
    <mergeCell ref="Q50:Q51"/>
    <mergeCell ref="A53:A54"/>
    <mergeCell ref="B53:B54"/>
    <mergeCell ref="Q53:Q54"/>
    <mergeCell ref="A55:A56"/>
    <mergeCell ref="B55:B56"/>
    <mergeCell ref="Q55:Q56"/>
    <mergeCell ref="A91:D91"/>
    <mergeCell ref="E91:G91"/>
    <mergeCell ref="H91:J91"/>
    <mergeCell ref="K91:M91"/>
    <mergeCell ref="N91:P91"/>
    <mergeCell ref="A90:D90"/>
    <mergeCell ref="E90:G90"/>
    <mergeCell ref="H90:J90"/>
    <mergeCell ref="K90:M90"/>
    <mergeCell ref="N90:P90"/>
    <mergeCell ref="A72:A73"/>
    <mergeCell ref="B72:B73"/>
    <mergeCell ref="Q72:Q73"/>
    <mergeCell ref="A74:A75"/>
    <mergeCell ref="B74:B75"/>
    <mergeCell ref="Q74:Q75"/>
    <mergeCell ref="A89:C89"/>
  </mergeCells>
  <pageMargins left="0.70866141732283472" right="0.11811023622047245" top="0.74803149606299213" bottom="0.7480314960629921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แผนงานบุคลากรภาครัฐ</vt:lpstr>
      <vt:lpstr>คอมพิวเตอร์</vt:lpstr>
      <vt:lpstr>สิ่งก่อสร้าง</vt:lpstr>
      <vt:lpstr>ค่าใช้สอย วัสดุ สาธารณูปโภค</vt:lpstr>
      <vt:lpstr>'ค่าใช้สอย วัสดุ สาธารณูปโภค'!Print_Titles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Araya</cp:lastModifiedBy>
  <cp:lastPrinted>2019-10-25T07:23:18Z</cp:lastPrinted>
  <dcterms:created xsi:type="dcterms:W3CDTF">2019-10-22T07:01:54Z</dcterms:created>
  <dcterms:modified xsi:type="dcterms:W3CDTF">2019-12-04T01:44:20Z</dcterms:modified>
</cp:coreProperties>
</file>